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308"/>
  <workbookPr/>
  <mc:AlternateContent xmlns:mc="http://schemas.openxmlformats.org/markup-compatibility/2006">
    <mc:Choice Requires="x15">
      <x15ac:absPath xmlns:x15ac="http://schemas.microsoft.com/office/spreadsheetml/2010/11/ac" url="/Users/matt/github/IEATools/data-raw/"/>
    </mc:Choice>
  </mc:AlternateContent>
  <xr:revisionPtr revIDLastSave="0" documentId="13_ncr:1_{71E08B73-7390-3641-8999-D73461239858}" xr6:coauthVersionLast="45" xr6:coauthVersionMax="45" xr10:uidLastSave="{00000000-0000-0000-0000-000000000000}"/>
  <bookViews>
    <workbookView xWindow="0" yWindow="460" windowWidth="51200" windowHeight="28340" tabRatio="500" xr2:uid="{00000000-000D-0000-FFFF-FFFF00000000}"/>
  </bookViews>
  <sheets>
    <sheet name="Readme" sheetId="25" r:id="rId1"/>
    <sheet name="Non-spec. ind. elec. alloc." sheetId="9" r:id="rId2"/>
    <sheet name="FixedGHIndustryElectricity" sheetId="11" r:id="rId3"/>
  </sheets>
  <definedNames>
    <definedName name="COP_max">#REF!</definedName>
    <definedName name="deltaE_food">#REF!</definedName>
    <definedName name="Ep_tot_cap_2000">#REF!</definedName>
    <definedName name="eta_charcoal">#REF!</definedName>
    <definedName name="eta_firewood">#REF!</definedName>
    <definedName name="eta_kerosene">#REF!</definedName>
    <definedName name="eta_LPG">#REF!</definedName>
    <definedName name="N_ml">#REF!</definedName>
    <definedName name="phi_Coal">#REF!</definedName>
    <definedName name="phi_Coke">#REF!</definedName>
    <definedName name="phi_Combustible_renewables">#REF!</definedName>
    <definedName name="phi_Electricity">#REF!</definedName>
    <definedName name="phi_Feed">#REF!</definedName>
    <definedName name="phi_Food">#REF!</definedName>
    <definedName name="phi_Geothermal">#REF!</definedName>
    <definedName name="phi_HTH.600.C">#REF!</definedName>
    <definedName name="phi_Hydro">#REF!</definedName>
    <definedName name="phi_LTH.20.C">#REF!</definedName>
    <definedName name="phi_LTH.neg20.C">#REF!</definedName>
    <definedName name="phi_MTH.100.C">#REF!</definedName>
    <definedName name="phi_MTH.200.C">#REF!</definedName>
    <definedName name="phi_Natural_gas">#REF!</definedName>
    <definedName name="phi_Nuclear">#REF!</definedName>
    <definedName name="phi_Oil_and_oil_products">#REF!</definedName>
    <definedName name="phi_Other_sources">#REF!</definedName>
    <definedName name="phi_Peat">#REF!</definedName>
    <definedName name="phi_Phytomass">#REF!</definedName>
    <definedName name="phi_Solar_photovoltaics">#REF!</definedName>
    <definedName name="phi_Solar_thermal">#REF!</definedName>
    <definedName name="phi_Tidal_wave_and_ocean">#REF!</definedName>
    <definedName name="phi_Wind">#REF!</definedName>
    <definedName name="S_food">#REF!</definedName>
    <definedName name="S_food_2000">#REF!</definedName>
    <definedName name="S_food_S_food_2000">#REF!</definedName>
    <definedName name="T_0">#REF!</definedName>
    <definedName name="T_0_ref">#REF!</definedName>
    <definedName name="T_ref">#REF!</definedName>
    <definedName name="w">#REF!</definedName>
    <definedName name="Year_Food">#REF!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F28" i="9" l="1"/>
  <c r="F52" i="9" s="1"/>
  <c r="G2" i="11" s="1"/>
  <c r="F37" i="9"/>
  <c r="F53" i="9"/>
  <c r="F42" i="9"/>
  <c r="F54" i="9"/>
  <c r="F47" i="9"/>
  <c r="F55" i="9" s="1"/>
  <c r="G28" i="9"/>
  <c r="G37" i="9"/>
  <c r="G53" i="9" s="1"/>
  <c r="G42" i="9"/>
  <c r="G54" i="9"/>
  <c r="G47" i="9"/>
  <c r="G55" i="9"/>
  <c r="BI85" i="9"/>
  <c r="AR25" i="9" s="1"/>
  <c r="AR28" i="9" s="1"/>
  <c r="AO28" i="9" s="1"/>
  <c r="H37" i="9"/>
  <c r="H53" i="9" s="1"/>
  <c r="I3" i="11" s="1"/>
  <c r="H54" i="9"/>
  <c r="I37" i="9"/>
  <c r="I53" i="9" s="1"/>
  <c r="J3" i="11" s="1"/>
  <c r="I54" i="9"/>
  <c r="J37" i="9"/>
  <c r="J53" i="9"/>
  <c r="K3" i="11" s="1"/>
  <c r="J54" i="9"/>
  <c r="K37" i="9"/>
  <c r="K53" i="9" s="1"/>
  <c r="L3" i="11" s="1"/>
  <c r="K54" i="9"/>
  <c r="L37" i="9"/>
  <c r="L53" i="9" s="1"/>
  <c r="M3" i="11" s="1"/>
  <c r="L54" i="9"/>
  <c r="M37" i="9"/>
  <c r="M53" i="9"/>
  <c r="M54" i="9"/>
  <c r="N4" i="11" s="1"/>
  <c r="N37" i="9"/>
  <c r="N53" i="9"/>
  <c r="N54" i="9"/>
  <c r="O37" i="9"/>
  <c r="O53" i="9"/>
  <c r="P3" i="11" s="1"/>
  <c r="O54" i="9"/>
  <c r="P37" i="9"/>
  <c r="P53" i="9"/>
  <c r="P54" i="9"/>
  <c r="Q52" i="9"/>
  <c r="R2" i="11" s="1"/>
  <c r="Q37" i="9"/>
  <c r="Q54" i="9"/>
  <c r="R52" i="9"/>
  <c r="S2" i="11" s="1"/>
  <c r="R53" i="9"/>
  <c r="R54" i="9"/>
  <c r="R47" i="9"/>
  <c r="R55" i="9" s="1"/>
  <c r="S5" i="11" s="1"/>
  <c r="S52" i="9"/>
  <c r="T2" i="11" s="1"/>
  <c r="S37" i="9"/>
  <c r="S54" i="9"/>
  <c r="T37" i="9"/>
  <c r="T53" i="9" s="1"/>
  <c r="U3" i="11" s="1"/>
  <c r="T54" i="9"/>
  <c r="U37" i="9"/>
  <c r="U53" i="9" s="1"/>
  <c r="V3" i="11" s="1"/>
  <c r="U54" i="9"/>
  <c r="V37" i="9"/>
  <c r="V53" i="9" s="1"/>
  <c r="W3" i="11" s="1"/>
  <c r="V54" i="9"/>
  <c r="W37" i="9"/>
  <c r="W53" i="9" s="1"/>
  <c r="X3" i="11" s="1"/>
  <c r="W54" i="9"/>
  <c r="X37" i="9"/>
  <c r="X53" i="9" s="1"/>
  <c r="Y3" i="11" s="1"/>
  <c r="X54" i="9"/>
  <c r="Y37" i="9"/>
  <c r="Y53" i="9" s="1"/>
  <c r="Z3" i="11" s="1"/>
  <c r="Y54" i="9"/>
  <c r="Z37" i="9"/>
  <c r="Z53" i="9" s="1"/>
  <c r="AA3" i="11" s="1"/>
  <c r="Z54" i="9"/>
  <c r="AA4" i="11" s="1"/>
  <c r="AA37" i="9"/>
  <c r="AA53" i="9" s="1"/>
  <c r="AB3" i="11" s="1"/>
  <c r="AA54" i="9"/>
  <c r="AB37" i="9"/>
  <c r="AB53" i="9" s="1"/>
  <c r="AC3" i="11" s="1"/>
  <c r="AB54" i="9"/>
  <c r="AC37" i="9"/>
  <c r="AC53" i="9"/>
  <c r="AD3" i="11" s="1"/>
  <c r="AC54" i="9"/>
  <c r="AD37" i="9"/>
  <c r="AD53" i="9" s="1"/>
  <c r="AE3" i="11" s="1"/>
  <c r="AD54" i="9"/>
  <c r="AE37" i="9"/>
  <c r="AE53" i="9" s="1"/>
  <c r="AF3" i="11" s="1"/>
  <c r="AE54" i="9"/>
  <c r="AF37" i="9"/>
  <c r="AF53" i="9" s="1"/>
  <c r="AG3" i="11" s="1"/>
  <c r="AF54" i="9"/>
  <c r="AG37" i="9"/>
  <c r="AG53" i="9" s="1"/>
  <c r="AH3" i="11" s="1"/>
  <c r="AG54" i="9"/>
  <c r="AH37" i="9"/>
  <c r="AH53" i="9" s="1"/>
  <c r="AI3" i="11" s="1"/>
  <c r="AH54" i="9"/>
  <c r="AI4" i="11" s="1"/>
  <c r="AI37" i="9"/>
  <c r="AI53" i="9"/>
  <c r="AI54" i="9"/>
  <c r="AJ37" i="9"/>
  <c r="AJ53" i="9"/>
  <c r="AJ54" i="9"/>
  <c r="AK53" i="9"/>
  <c r="AK54" i="9"/>
  <c r="AL4" i="11" s="1"/>
  <c r="AL53" i="9"/>
  <c r="AL54" i="9"/>
  <c r="AM53" i="9"/>
  <c r="AM54" i="9"/>
  <c r="AN53" i="9"/>
  <c r="AN54" i="9"/>
  <c r="AO4" i="11" s="1"/>
  <c r="AO53" i="9"/>
  <c r="AO54" i="9"/>
  <c r="AP53" i="9"/>
  <c r="AQ3" i="11" s="1"/>
  <c r="AP54" i="9"/>
  <c r="AQ4" i="11" s="1"/>
  <c r="AQ53" i="9"/>
  <c r="AQ54" i="9"/>
  <c r="AR53" i="9"/>
  <c r="AR54" i="9"/>
  <c r="BI86" i="9"/>
  <c r="AS25" i="9" s="1"/>
  <c r="AS28" i="9" s="1"/>
  <c r="AS52" i="9" s="1"/>
  <c r="AT2" i="11" s="1"/>
  <c r="BI74" i="9"/>
  <c r="AS33" i="9" s="1"/>
  <c r="AS54" i="9"/>
  <c r="AT4" i="11" s="1"/>
  <c r="BI87" i="9"/>
  <c r="AT25" i="9" s="1"/>
  <c r="AT28" i="9" s="1"/>
  <c r="AT29" i="9" s="1"/>
  <c r="BI75" i="9"/>
  <c r="AT33" i="9" s="1"/>
  <c r="AT37" i="9" s="1"/>
  <c r="AT53" i="9" s="1"/>
  <c r="AT54" i="9"/>
  <c r="BI88" i="9"/>
  <c r="AU25" i="9" s="1"/>
  <c r="AU28" i="9" s="1"/>
  <c r="AU52" i="9" s="1"/>
  <c r="BI76" i="9"/>
  <c r="AU33" i="9" s="1"/>
  <c r="AU54" i="9"/>
  <c r="AV4" i="11" s="1"/>
  <c r="E28" i="9"/>
  <c r="E52" i="9" s="1"/>
  <c r="E37" i="9"/>
  <c r="E53" i="9" s="1"/>
  <c r="E42" i="9"/>
  <c r="E54" i="9" s="1"/>
  <c r="E47" i="9"/>
  <c r="E55" i="9" s="1"/>
  <c r="G1" i="11"/>
  <c r="H1" i="11"/>
  <c r="I1" i="11"/>
  <c r="J1" i="11"/>
  <c r="K1" i="11"/>
  <c r="L1" i="11"/>
  <c r="M1" i="11"/>
  <c r="N1" i="11"/>
  <c r="O1" i="11"/>
  <c r="P1" i="11"/>
  <c r="Q1" i="11"/>
  <c r="R1" i="11"/>
  <c r="S1" i="11"/>
  <c r="T1" i="11"/>
  <c r="U1" i="11"/>
  <c r="V1" i="11"/>
  <c r="W1" i="11"/>
  <c r="X1" i="11"/>
  <c r="Y1" i="11"/>
  <c r="Z1" i="11"/>
  <c r="AA1" i="11"/>
  <c r="AB1" i="11"/>
  <c r="AC1" i="11"/>
  <c r="AD1" i="11"/>
  <c r="AE1" i="11"/>
  <c r="AF1" i="11"/>
  <c r="AG1" i="11"/>
  <c r="AH1" i="11"/>
  <c r="AI1" i="11"/>
  <c r="AJ1" i="11"/>
  <c r="AK1" i="11"/>
  <c r="AL1" i="11"/>
  <c r="AM1" i="11"/>
  <c r="AN1" i="11"/>
  <c r="AO1" i="11"/>
  <c r="AP1" i="11"/>
  <c r="AQ1" i="11"/>
  <c r="AR1" i="11"/>
  <c r="AS1" i="11"/>
  <c r="AT1" i="11"/>
  <c r="AU1" i="11"/>
  <c r="AV1" i="11"/>
  <c r="F1" i="11"/>
  <c r="G21" i="9"/>
  <c r="L16" i="9"/>
  <c r="K16" i="9"/>
  <c r="M16" i="9"/>
  <c r="N16" i="9"/>
  <c r="N17" i="9" s="1"/>
  <c r="N18" i="9" s="1"/>
  <c r="O16" i="9"/>
  <c r="P16" i="9"/>
  <c r="S16" i="9"/>
  <c r="R16" i="9"/>
  <c r="T16" i="9"/>
  <c r="U16" i="9"/>
  <c r="U17" i="9" s="1"/>
  <c r="U18" i="9" s="1"/>
  <c r="V16" i="9"/>
  <c r="W16" i="9"/>
  <c r="X16" i="9"/>
  <c r="Y16" i="9"/>
  <c r="Y17" i="9" s="1"/>
  <c r="Y18" i="9" s="1"/>
  <c r="Z16" i="9"/>
  <c r="AA16" i="9"/>
  <c r="AB16" i="9"/>
  <c r="AC16" i="9"/>
  <c r="AC17" i="9" s="1"/>
  <c r="AC18" i="9" s="1"/>
  <c r="AD16" i="9"/>
  <c r="AE16" i="9"/>
  <c r="AF16" i="9"/>
  <c r="AG16" i="9"/>
  <c r="AG17" i="9" s="1"/>
  <c r="AG18" i="9" s="1"/>
  <c r="AH16" i="9"/>
  <c r="AI16" i="9"/>
  <c r="AJ16" i="9"/>
  <c r="AJ17" i="9" s="1"/>
  <c r="AJ18" i="9" s="1"/>
  <c r="AK16" i="9"/>
  <c r="AK17" i="9"/>
  <c r="AK18" i="9"/>
  <c r="AL16" i="9"/>
  <c r="AM16" i="9"/>
  <c r="AN16" i="9"/>
  <c r="AO16" i="9"/>
  <c r="AP16" i="9"/>
  <c r="AP17" i="9"/>
  <c r="AP18" i="9"/>
  <c r="AQ16" i="9"/>
  <c r="AQ17" i="9" s="1"/>
  <c r="AQ18" i="9" s="1"/>
  <c r="AR16" i="9"/>
  <c r="AS16" i="9"/>
  <c r="AS17" i="9" s="1"/>
  <c r="AS18" i="9" s="1"/>
  <c r="AT16" i="9"/>
  <c r="AU16" i="9"/>
  <c r="Q15" i="9"/>
  <c r="Q16" i="9" s="1"/>
  <c r="Q17" i="9" s="1"/>
  <c r="Q18" i="9" s="1"/>
  <c r="AU3" i="11"/>
  <c r="AU4" i="11"/>
  <c r="AS3" i="11"/>
  <c r="AS4" i="11"/>
  <c r="AR3" i="11"/>
  <c r="AR4" i="11"/>
  <c r="AP3" i="11"/>
  <c r="AP4" i="11"/>
  <c r="AO3" i="11"/>
  <c r="AN3" i="11"/>
  <c r="AN4" i="11"/>
  <c r="AM3" i="11"/>
  <c r="AM4" i="11"/>
  <c r="AL3" i="11"/>
  <c r="AK3" i="11"/>
  <c r="AK4" i="11"/>
  <c r="AJ3" i="11"/>
  <c r="AJ4" i="11"/>
  <c r="AH4" i="11"/>
  <c r="AG4" i="11"/>
  <c r="AF4" i="11"/>
  <c r="AE4" i="11"/>
  <c r="AD4" i="11"/>
  <c r="AC4" i="11"/>
  <c r="AB4" i="11"/>
  <c r="Z4" i="11"/>
  <c r="Y4" i="11"/>
  <c r="X4" i="11"/>
  <c r="W4" i="11"/>
  <c r="V4" i="11"/>
  <c r="U4" i="11"/>
  <c r="T4" i="11"/>
  <c r="S3" i="11"/>
  <c r="S4" i="11"/>
  <c r="R4" i="11"/>
  <c r="Q3" i="11"/>
  <c r="Q4" i="11"/>
  <c r="P4" i="11"/>
  <c r="O3" i="11"/>
  <c r="O4" i="11"/>
  <c r="N3" i="11"/>
  <c r="M4" i="11"/>
  <c r="L4" i="11"/>
  <c r="K4" i="11"/>
  <c r="J4" i="11"/>
  <c r="I4" i="11"/>
  <c r="E21" i="9"/>
  <c r="F21" i="9"/>
  <c r="D2" i="11"/>
  <c r="E2" i="11"/>
  <c r="F2" i="11"/>
  <c r="D3" i="11"/>
  <c r="E3" i="11"/>
  <c r="E32" i="9"/>
  <c r="F3" i="11"/>
  <c r="F32" i="9"/>
  <c r="G3" i="11"/>
  <c r="G32" i="9"/>
  <c r="G34" i="9" s="1"/>
  <c r="H3" i="11"/>
  <c r="D4" i="11"/>
  <c r="E4" i="11"/>
  <c r="F4" i="11"/>
  <c r="G4" i="11"/>
  <c r="H4" i="11"/>
  <c r="D5" i="11"/>
  <c r="E5" i="11"/>
  <c r="F5" i="11"/>
  <c r="G5" i="11"/>
  <c r="H5" i="11"/>
  <c r="A2" i="11"/>
  <c r="A3" i="11"/>
  <c r="A4" i="11"/>
  <c r="A5" i="11"/>
  <c r="I43" i="9"/>
  <c r="J43" i="9"/>
  <c r="K43" i="9"/>
  <c r="L43" i="9"/>
  <c r="M43" i="9"/>
  <c r="N43" i="9"/>
  <c r="O43" i="9"/>
  <c r="H43" i="9"/>
  <c r="F48" i="9"/>
  <c r="G48" i="9"/>
  <c r="R48" i="9"/>
  <c r="E48" i="9"/>
  <c r="Q29" i="9"/>
  <c r="R29" i="9"/>
  <c r="S29" i="9"/>
  <c r="AS29" i="9"/>
  <c r="AU29" i="9"/>
  <c r="BI90" i="9"/>
  <c r="H32" i="9"/>
  <c r="I32" i="9"/>
  <c r="J32" i="9"/>
  <c r="K32" i="9"/>
  <c r="L32" i="9"/>
  <c r="M32" i="9"/>
  <c r="N32" i="9"/>
  <c r="C106" i="9" s="1"/>
  <c r="O32" i="9"/>
  <c r="D106" i="9" s="1"/>
  <c r="P32" i="9"/>
  <c r="E106" i="9" s="1"/>
  <c r="Q32" i="9"/>
  <c r="R32" i="9"/>
  <c r="S32" i="9"/>
  <c r="T32" i="9"/>
  <c r="U32" i="9"/>
  <c r="V32" i="9"/>
  <c r="W32" i="9"/>
  <c r="X32" i="9"/>
  <c r="Y32" i="9"/>
  <c r="Z32" i="9"/>
  <c r="AA32" i="9"/>
  <c r="AB32" i="9"/>
  <c r="AC32" i="9"/>
  <c r="AD32" i="9"/>
  <c r="AE32" i="9"/>
  <c r="AF32" i="9"/>
  <c r="AG32" i="9"/>
  <c r="AH32" i="9"/>
  <c r="AI32" i="9"/>
  <c r="AJ32" i="9"/>
  <c r="AK32" i="9"/>
  <c r="AL32" i="9"/>
  <c r="AM32" i="9"/>
  <c r="AN32" i="9"/>
  <c r="AO32" i="9"/>
  <c r="AP32" i="9"/>
  <c r="AQ32" i="9"/>
  <c r="AR32" i="9"/>
  <c r="AS32" i="9"/>
  <c r="AT32" i="9"/>
  <c r="AU32" i="9"/>
  <c r="I38" i="9"/>
  <c r="J38" i="9"/>
  <c r="K38" i="9"/>
  <c r="L38" i="9"/>
  <c r="M38" i="9"/>
  <c r="N38" i="9"/>
  <c r="O38" i="9"/>
  <c r="P38" i="9"/>
  <c r="Q38" i="9"/>
  <c r="R38" i="9"/>
  <c r="S38" i="9"/>
  <c r="T38" i="9"/>
  <c r="U38" i="9"/>
  <c r="V38" i="9"/>
  <c r="W38" i="9"/>
  <c r="X38" i="9"/>
  <c r="Y38" i="9"/>
  <c r="Z38" i="9"/>
  <c r="AA38" i="9"/>
  <c r="AB38" i="9"/>
  <c r="AC38" i="9"/>
  <c r="AD38" i="9"/>
  <c r="AE38" i="9"/>
  <c r="AF38" i="9"/>
  <c r="AG38" i="9"/>
  <c r="AH38" i="9"/>
  <c r="AI38" i="9"/>
  <c r="AJ38" i="9"/>
  <c r="AK38" i="9"/>
  <c r="AL38" i="9"/>
  <c r="AM38" i="9"/>
  <c r="AN38" i="9"/>
  <c r="AO38" i="9"/>
  <c r="AP38" i="9"/>
  <c r="AQ38" i="9"/>
  <c r="AR38" i="9"/>
  <c r="AT38" i="9"/>
  <c r="H38" i="9"/>
  <c r="D110" i="9"/>
  <c r="D109" i="9"/>
  <c r="E109" i="9"/>
  <c r="C109" i="9"/>
  <c r="D105" i="9"/>
  <c r="E105" i="9"/>
  <c r="C105" i="9"/>
  <c r="BI78" i="9"/>
  <c r="BI73" i="9"/>
  <c r="F34" i="9"/>
  <c r="E34" i="9"/>
  <c r="F5" i="9"/>
  <c r="G5" i="9"/>
  <c r="H5" i="9"/>
  <c r="I5" i="9"/>
  <c r="J5" i="9"/>
  <c r="K5" i="9"/>
  <c r="L5" i="9"/>
  <c r="M5" i="9"/>
  <c r="N5" i="9"/>
  <c r="O5" i="9"/>
  <c r="P5" i="9"/>
  <c r="Q5" i="9"/>
  <c r="R5" i="9"/>
  <c r="S5" i="9"/>
  <c r="T5" i="9"/>
  <c r="U5" i="9"/>
  <c r="V5" i="9"/>
  <c r="W5" i="9"/>
  <c r="X5" i="9"/>
  <c r="Y5" i="9"/>
  <c r="Z5" i="9"/>
  <c r="AA5" i="9"/>
  <c r="AB5" i="9"/>
  <c r="AC5" i="9"/>
  <c r="AD5" i="9"/>
  <c r="AE5" i="9"/>
  <c r="AF5" i="9"/>
  <c r="AG5" i="9"/>
  <c r="AH5" i="9"/>
  <c r="AI5" i="9"/>
  <c r="AJ5" i="9"/>
  <c r="AK5" i="9"/>
  <c r="AL5" i="9"/>
  <c r="AM5" i="9"/>
  <c r="AN5" i="9"/>
  <c r="AO5" i="9"/>
  <c r="AP5" i="9"/>
  <c r="AQ5" i="9"/>
  <c r="AR5" i="9"/>
  <c r="AS5" i="9"/>
  <c r="AT5" i="9"/>
  <c r="AU5" i="9"/>
  <c r="E5" i="9"/>
  <c r="AS37" i="9" l="1"/>
  <c r="AS38" i="9" s="1"/>
  <c r="C110" i="9"/>
  <c r="C112" i="9" s="1"/>
  <c r="AU37" i="9"/>
  <c r="AU38" i="9" s="1"/>
  <c r="E110" i="9"/>
  <c r="E112" i="9" s="1"/>
  <c r="S17" i="9"/>
  <c r="S18" i="9" s="1"/>
  <c r="X17" i="9"/>
  <c r="X18" i="9" s="1"/>
  <c r="AO17" i="9"/>
  <c r="AO18" i="9" s="1"/>
  <c r="AA17" i="9"/>
  <c r="AA18" i="9" s="1"/>
  <c r="Z17" i="9"/>
  <c r="Z18" i="9" s="1"/>
  <c r="M17" i="9"/>
  <c r="M18" i="9" s="1"/>
  <c r="AF17" i="9"/>
  <c r="AF18" i="9" s="1"/>
  <c r="L17" i="9"/>
  <c r="L18" i="9" s="1"/>
  <c r="AO47" i="9"/>
  <c r="AO52" i="9"/>
  <c r="AO29" i="9"/>
  <c r="AH17" i="9"/>
  <c r="AH18" i="9" s="1"/>
  <c r="AI17" i="9"/>
  <c r="AI18" i="9" s="1"/>
  <c r="AM28" i="9"/>
  <c r="AM29" i="9" s="1"/>
  <c r="AR47" i="9"/>
  <c r="S53" i="9"/>
  <c r="T3" i="11" s="1"/>
  <c r="S47" i="9"/>
  <c r="AQ28" i="9"/>
  <c r="I28" i="9"/>
  <c r="AR29" i="9"/>
  <c r="G52" i="9"/>
  <c r="H2" i="11" s="1"/>
  <c r="N28" i="9"/>
  <c r="K28" i="9"/>
  <c r="P28" i="9"/>
  <c r="H28" i="9"/>
  <c r="M28" i="9"/>
  <c r="AP28" i="9"/>
  <c r="J28" i="9"/>
  <c r="AN28" i="9"/>
  <c r="AN29" i="9" s="1"/>
  <c r="O28" i="9"/>
  <c r="L28" i="9"/>
  <c r="D112" i="9"/>
  <c r="AN17" i="9"/>
  <c r="AN18" i="9" s="1"/>
  <c r="T17" i="9"/>
  <c r="T18" i="9" s="1"/>
  <c r="AR17" i="9"/>
  <c r="AR18" i="9" s="1"/>
  <c r="AB17" i="9"/>
  <c r="AB18" i="9" s="1"/>
  <c r="AU53" i="9"/>
  <c r="AV3" i="11" s="1"/>
  <c r="AU47" i="9"/>
  <c r="AS53" i="9"/>
  <c r="AS47" i="9"/>
  <c r="E57" i="9"/>
  <c r="E59" i="9" s="1"/>
  <c r="AT52" i="9"/>
  <c r="AT47" i="9"/>
  <c r="AD17" i="9"/>
  <c r="AD18" i="9" s="1"/>
  <c r="AE17" i="9"/>
  <c r="AE18" i="9" s="1"/>
  <c r="O17" i="9"/>
  <c r="O18" i="9" s="1"/>
  <c r="P17" i="9"/>
  <c r="P18" i="9" s="1"/>
  <c r="AV2" i="11"/>
  <c r="AT17" i="9"/>
  <c r="AT18" i="9" s="1"/>
  <c r="AU17" i="9"/>
  <c r="AU18" i="9" s="1"/>
  <c r="AL17" i="9"/>
  <c r="AL18" i="9" s="1"/>
  <c r="AM17" i="9"/>
  <c r="AM18" i="9" s="1"/>
  <c r="AN52" i="9"/>
  <c r="AN47" i="9"/>
  <c r="F57" i="9"/>
  <c r="F59" i="9" s="1"/>
  <c r="AM52" i="9"/>
  <c r="AM47" i="9"/>
  <c r="R17" i="9"/>
  <c r="R18" i="9" s="1"/>
  <c r="Q53" i="9"/>
  <c r="R3" i="11" s="1"/>
  <c r="Q47" i="9"/>
  <c r="G57" i="9"/>
  <c r="G59" i="9" s="1"/>
  <c r="V17" i="9"/>
  <c r="V18" i="9" s="1"/>
  <c r="W17" i="9"/>
  <c r="W18" i="9" s="1"/>
  <c r="O52" i="9"/>
  <c r="AR52" i="9"/>
  <c r="AK28" i="9"/>
  <c r="AJ28" i="9"/>
  <c r="AI28" i="9"/>
  <c r="AH28" i="9"/>
  <c r="AG28" i="9"/>
  <c r="AF28" i="9"/>
  <c r="AE28" i="9"/>
  <c r="AD28" i="9"/>
  <c r="AC28" i="9"/>
  <c r="AB28" i="9"/>
  <c r="AA28" i="9"/>
  <c r="Z28" i="9"/>
  <c r="Y28" i="9"/>
  <c r="X28" i="9"/>
  <c r="W28" i="9"/>
  <c r="V28" i="9"/>
  <c r="U28" i="9"/>
  <c r="T28" i="9"/>
  <c r="R57" i="9"/>
  <c r="R59" i="9" s="1"/>
  <c r="AL28" i="9"/>
  <c r="K18" i="9" l="1"/>
  <c r="L47" i="9"/>
  <c r="L52" i="9"/>
  <c r="L29" i="9"/>
  <c r="O47" i="9"/>
  <c r="O29" i="9"/>
  <c r="N47" i="9"/>
  <c r="N52" i="9"/>
  <c r="N29" i="9"/>
  <c r="I47" i="9"/>
  <c r="I52" i="9"/>
  <c r="I29" i="9"/>
  <c r="AR55" i="9"/>
  <c r="AS5" i="11" s="1"/>
  <c r="AR48" i="9"/>
  <c r="J47" i="9"/>
  <c r="J52" i="9"/>
  <c r="J29" i="9"/>
  <c r="AQ47" i="9"/>
  <c r="AQ52" i="9"/>
  <c r="AQ29" i="9"/>
  <c r="AP47" i="9"/>
  <c r="AP52" i="9"/>
  <c r="AP29" i="9"/>
  <c r="M47" i="9"/>
  <c r="M52" i="9"/>
  <c r="M29" i="9"/>
  <c r="S55" i="9"/>
  <c r="S48" i="9"/>
  <c r="K47" i="9"/>
  <c r="K52" i="9"/>
  <c r="K29" i="9"/>
  <c r="H47" i="9"/>
  <c r="H52" i="9"/>
  <c r="H29" i="9"/>
  <c r="AO57" i="9"/>
  <c r="AO59" i="9" s="1"/>
  <c r="AP2" i="11"/>
  <c r="P47" i="9"/>
  <c r="P52" i="9"/>
  <c r="P29" i="9"/>
  <c r="AO55" i="9"/>
  <c r="AP5" i="11" s="1"/>
  <c r="AO48" i="9"/>
  <c r="I18" i="9"/>
  <c r="J18" i="9"/>
  <c r="H18" i="9"/>
  <c r="H21" i="9" s="1"/>
  <c r="AN55" i="9"/>
  <c r="AO5" i="11" s="1"/>
  <c r="AN48" i="9"/>
  <c r="U52" i="9"/>
  <c r="U47" i="9"/>
  <c r="U29" i="9"/>
  <c r="V52" i="9"/>
  <c r="V47" i="9"/>
  <c r="V29" i="9"/>
  <c r="AD52" i="9"/>
  <c r="AD47" i="9"/>
  <c r="AD29" i="9"/>
  <c r="Q55" i="9"/>
  <c r="Q48" i="9"/>
  <c r="AO2" i="11"/>
  <c r="AN57" i="9"/>
  <c r="AN59" i="9" s="1"/>
  <c r="AT55" i="9"/>
  <c r="AU5" i="11" s="1"/>
  <c r="AT48" i="9"/>
  <c r="AK52" i="9"/>
  <c r="AK47" i="9"/>
  <c r="AK29" i="9"/>
  <c r="W52" i="9"/>
  <c r="W47" i="9"/>
  <c r="W29" i="9"/>
  <c r="AE52" i="9"/>
  <c r="AE47" i="9"/>
  <c r="AE29" i="9"/>
  <c r="AU2" i="11"/>
  <c r="AS55" i="9"/>
  <c r="AT5" i="11" s="1"/>
  <c r="AS48" i="9"/>
  <c r="AR57" i="9"/>
  <c r="AR59" i="9" s="1"/>
  <c r="AS2" i="11"/>
  <c r="AT3" i="11"/>
  <c r="AC52" i="9"/>
  <c r="AC47" i="9"/>
  <c r="AC29" i="9"/>
  <c r="AG52" i="9"/>
  <c r="AG47" i="9"/>
  <c r="AG29" i="9"/>
  <c r="P2" i="11"/>
  <c r="AU55" i="9"/>
  <c r="AU48" i="9"/>
  <c r="AF52" i="9"/>
  <c r="AF47" i="9"/>
  <c r="AF29" i="9"/>
  <c r="Y52" i="9"/>
  <c r="Y47" i="9"/>
  <c r="Y29" i="9"/>
  <c r="AL52" i="9"/>
  <c r="AL47" i="9"/>
  <c r="AL29" i="9"/>
  <c r="Z52" i="9"/>
  <c r="Z47" i="9"/>
  <c r="Z29" i="9"/>
  <c r="AH52" i="9"/>
  <c r="AH47" i="9"/>
  <c r="AH29" i="9"/>
  <c r="AI52" i="9"/>
  <c r="AI47" i="9"/>
  <c r="AI29" i="9"/>
  <c r="AM55" i="9"/>
  <c r="AN5" i="11" s="1"/>
  <c r="AM48" i="9"/>
  <c r="X52" i="9"/>
  <c r="X47" i="9"/>
  <c r="X29" i="9"/>
  <c r="AA52" i="9"/>
  <c r="AA47" i="9"/>
  <c r="AA29" i="9"/>
  <c r="T52" i="9"/>
  <c r="T47" i="9"/>
  <c r="T29" i="9"/>
  <c r="AB52" i="9"/>
  <c r="AB47" i="9"/>
  <c r="AB29" i="9"/>
  <c r="AJ52" i="9"/>
  <c r="AJ47" i="9"/>
  <c r="AJ29" i="9"/>
  <c r="AN2" i="11"/>
  <c r="AR2" i="11" l="1"/>
  <c r="N55" i="9"/>
  <c r="O5" i="11" s="1"/>
  <c r="N48" i="9"/>
  <c r="N57" i="9"/>
  <c r="N59" i="9" s="1"/>
  <c r="O2" i="11"/>
  <c r="K55" i="9"/>
  <c r="L5" i="11" s="1"/>
  <c r="K48" i="9"/>
  <c r="AQ55" i="9"/>
  <c r="AR5" i="11" s="1"/>
  <c r="AQ48" i="9"/>
  <c r="T5" i="11"/>
  <c r="S57" i="9"/>
  <c r="S59" i="9" s="1"/>
  <c r="N2" i="11"/>
  <c r="O55" i="9"/>
  <c r="O48" i="9"/>
  <c r="L2" i="11"/>
  <c r="M55" i="9"/>
  <c r="N5" i="11" s="1"/>
  <c r="M48" i="9"/>
  <c r="AQ2" i="11"/>
  <c r="Q2" i="11"/>
  <c r="AP55" i="9"/>
  <c r="AQ5" i="11" s="1"/>
  <c r="AP48" i="9"/>
  <c r="I57" i="9"/>
  <c r="I59" i="9" s="1"/>
  <c r="J2" i="11"/>
  <c r="L57" i="9"/>
  <c r="L59" i="9" s="1"/>
  <c r="M2" i="11"/>
  <c r="P55" i="9"/>
  <c r="Q5" i="11" s="1"/>
  <c r="P48" i="9"/>
  <c r="I2" i="11"/>
  <c r="K2" i="11"/>
  <c r="I55" i="9"/>
  <c r="J5" i="11" s="1"/>
  <c r="I48" i="9"/>
  <c r="L55" i="9"/>
  <c r="M5" i="11" s="1"/>
  <c r="L48" i="9"/>
  <c r="H55" i="9"/>
  <c r="I5" i="11" s="1"/>
  <c r="H48" i="9"/>
  <c r="J55" i="9"/>
  <c r="K5" i="11" s="1"/>
  <c r="J48" i="9"/>
  <c r="AM2" i="11"/>
  <c r="T55" i="9"/>
  <c r="U5" i="11" s="1"/>
  <c r="T48" i="9"/>
  <c r="AJ55" i="9"/>
  <c r="AK5" i="11" s="1"/>
  <c r="AJ48" i="9"/>
  <c r="AV5" i="11"/>
  <c r="AU57" i="9"/>
  <c r="AU59" i="9" s="1"/>
  <c r="AB2" i="11"/>
  <c r="X2" i="11"/>
  <c r="AE2" i="11"/>
  <c r="AH55" i="9"/>
  <c r="AI5" i="11" s="1"/>
  <c r="AH48" i="9"/>
  <c r="AC55" i="9"/>
  <c r="AD5" i="11" s="1"/>
  <c r="AC48" i="9"/>
  <c r="AH57" i="9"/>
  <c r="AH59" i="9" s="1"/>
  <c r="AI2" i="11"/>
  <c r="AK55" i="9"/>
  <c r="AL5" i="11" s="1"/>
  <c r="AK48" i="9"/>
  <c r="V55" i="9"/>
  <c r="W5" i="11" s="1"/>
  <c r="V48" i="9"/>
  <c r="AA55" i="9"/>
  <c r="AB5" i="11" s="1"/>
  <c r="AA48" i="9"/>
  <c r="Y57" i="9"/>
  <c r="Y59" i="9" s="1"/>
  <c r="Z2" i="11"/>
  <c r="I21" i="9"/>
  <c r="H22" i="9"/>
  <c r="Z55" i="9"/>
  <c r="AA5" i="11" s="1"/>
  <c r="Z48" i="9"/>
  <c r="Z57" i="9"/>
  <c r="Z59" i="9" s="1"/>
  <c r="AA2" i="11"/>
  <c r="X55" i="9"/>
  <c r="Y5" i="11" s="1"/>
  <c r="X48" i="9"/>
  <c r="AJ2" i="11"/>
  <c r="AG55" i="9"/>
  <c r="AH5" i="11" s="1"/>
  <c r="AG48" i="9"/>
  <c r="AS57" i="9"/>
  <c r="AS59" i="9" s="1"/>
  <c r="U57" i="9"/>
  <c r="U59" i="9" s="1"/>
  <c r="V2" i="11"/>
  <c r="T57" i="9"/>
  <c r="T59" i="9" s="1"/>
  <c r="U2" i="11"/>
  <c r="Y55" i="9"/>
  <c r="Z5" i="11" s="1"/>
  <c r="Y48" i="9"/>
  <c r="AC57" i="9"/>
  <c r="AC59" i="9" s="1"/>
  <c r="AD2" i="11"/>
  <c r="AT57" i="9"/>
  <c r="AT59" i="9" s="1"/>
  <c r="AK2" i="11"/>
  <c r="AL2" i="11"/>
  <c r="V57" i="9"/>
  <c r="V59" i="9" s="1"/>
  <c r="W2" i="11"/>
  <c r="AE55" i="9"/>
  <c r="AF5" i="11" s="1"/>
  <c r="AE48" i="9"/>
  <c r="AB55" i="9"/>
  <c r="AC5" i="11" s="1"/>
  <c r="AB48" i="9"/>
  <c r="AI55" i="9"/>
  <c r="AJ5" i="11" s="1"/>
  <c r="AI48" i="9"/>
  <c r="AF55" i="9"/>
  <c r="AG5" i="11" s="1"/>
  <c r="AF48" i="9"/>
  <c r="AF2" i="11"/>
  <c r="R5" i="11"/>
  <c r="Q57" i="9"/>
  <c r="Q59" i="9" s="1"/>
  <c r="U55" i="9"/>
  <c r="V5" i="11" s="1"/>
  <c r="U48" i="9"/>
  <c r="AC2" i="11"/>
  <c r="AF57" i="9"/>
  <c r="AF59" i="9" s="1"/>
  <c r="AG2" i="11"/>
  <c r="AM57" i="9"/>
  <c r="AM59" i="9" s="1"/>
  <c r="Y2" i="11"/>
  <c r="AL55" i="9"/>
  <c r="AM5" i="11" s="1"/>
  <c r="AL48" i="9"/>
  <c r="AH2" i="11"/>
  <c r="W55" i="9"/>
  <c r="X5" i="11" s="1"/>
  <c r="W48" i="9"/>
  <c r="AD55" i="9"/>
  <c r="AE5" i="11" s="1"/>
  <c r="AD48" i="9"/>
  <c r="M57" i="9" l="1"/>
  <c r="M59" i="9" s="1"/>
  <c r="J57" i="9"/>
  <c r="J59" i="9" s="1"/>
  <c r="AP57" i="9"/>
  <c r="AP59" i="9" s="1"/>
  <c r="AQ57" i="9"/>
  <c r="AQ59" i="9" s="1"/>
  <c r="AI57" i="9"/>
  <c r="AI59" i="9" s="1"/>
  <c r="P5" i="11"/>
  <c r="O57" i="9"/>
  <c r="O59" i="9" s="1"/>
  <c r="AD57" i="9"/>
  <c r="AD59" i="9" s="1"/>
  <c r="W57" i="9"/>
  <c r="W59" i="9" s="1"/>
  <c r="H57" i="9"/>
  <c r="H59" i="9" s="1"/>
  <c r="P57" i="9"/>
  <c r="P59" i="9" s="1"/>
  <c r="AJ57" i="9"/>
  <c r="AJ59" i="9" s="1"/>
  <c r="AB57" i="9"/>
  <c r="AB59" i="9" s="1"/>
  <c r="K57" i="9"/>
  <c r="K59" i="9" s="1"/>
  <c r="I22" i="9"/>
  <c r="J21" i="9"/>
  <c r="AK57" i="9"/>
  <c r="AK59" i="9" s="1"/>
  <c r="X57" i="9"/>
  <c r="X59" i="9" s="1"/>
  <c r="AA57" i="9"/>
  <c r="AA59" i="9" s="1"/>
  <c r="AG57" i="9"/>
  <c r="AG59" i="9" s="1"/>
  <c r="AE57" i="9"/>
  <c r="AE59" i="9" s="1"/>
  <c r="AL57" i="9"/>
  <c r="AL59" i="9" s="1"/>
  <c r="J22" i="9" l="1"/>
  <c r="K21" i="9"/>
  <c r="L21" i="9" l="1"/>
  <c r="K22" i="9"/>
  <c r="L22" i="9" l="1"/>
  <c r="M21" i="9"/>
  <c r="M22" i="9" l="1"/>
  <c r="N21" i="9"/>
  <c r="N22" i="9" l="1"/>
  <c r="O21" i="9"/>
  <c r="P21" i="9" l="1"/>
  <c r="O22" i="9"/>
  <c r="P22" i="9" l="1"/>
  <c r="Q21" i="9"/>
  <c r="R21" i="9" l="1"/>
  <c r="Q22" i="9"/>
  <c r="R22" i="9" l="1"/>
  <c r="S21" i="9"/>
  <c r="S22" i="9" l="1"/>
  <c r="T21" i="9"/>
  <c r="U21" i="9" l="1"/>
  <c r="T22" i="9"/>
  <c r="U22" i="9" l="1"/>
  <c r="V21" i="9"/>
  <c r="V22" i="9" l="1"/>
  <c r="W21" i="9"/>
  <c r="W22" i="9" l="1"/>
  <c r="X21" i="9"/>
  <c r="Y21" i="9" l="1"/>
  <c r="X22" i="9"/>
  <c r="Y22" i="9" l="1"/>
  <c r="Z21" i="9"/>
  <c r="Z22" i="9" l="1"/>
  <c r="AA21" i="9"/>
  <c r="AA22" i="9" l="1"/>
  <c r="AB21" i="9"/>
  <c r="AC21" i="9" l="1"/>
  <c r="AB22" i="9"/>
  <c r="AC22" i="9" l="1"/>
  <c r="AD21" i="9"/>
  <c r="AD22" i="9" l="1"/>
  <c r="AE21" i="9"/>
  <c r="AE22" i="9" l="1"/>
  <c r="AF21" i="9"/>
  <c r="AG21" i="9" l="1"/>
  <c r="AF22" i="9"/>
  <c r="AG22" i="9" l="1"/>
  <c r="AH21" i="9"/>
  <c r="AH22" i="9" l="1"/>
  <c r="AI21" i="9"/>
  <c r="AI22" i="9" l="1"/>
  <c r="AJ21" i="9"/>
  <c r="AK21" i="9" l="1"/>
  <c r="AJ22" i="9"/>
  <c r="AK22" i="9" l="1"/>
  <c r="AL21" i="9"/>
  <c r="AL22" i="9" l="1"/>
  <c r="AM21" i="9"/>
  <c r="AM22" i="9" l="1"/>
  <c r="AN21" i="9"/>
  <c r="AO21" i="9" l="1"/>
  <c r="AN22" i="9"/>
  <c r="AO22" i="9" l="1"/>
  <c r="AP21" i="9"/>
  <c r="AP22" i="9" l="1"/>
  <c r="AQ21" i="9"/>
  <c r="AQ22" i="9" l="1"/>
  <c r="AR21" i="9"/>
  <c r="AS21" i="9" l="1"/>
  <c r="AR22" i="9"/>
  <c r="AS22" i="9" l="1"/>
  <c r="AT21" i="9"/>
  <c r="AT22" i="9" l="1"/>
  <c r="AU21" i="9"/>
  <c r="AU22" i="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D6" authorId="0" shapeId="0" xr:uid="{00000000-0006-0000-0800-000001000000}">
      <text>
        <r>
          <rPr>
            <b/>
            <sz val="10"/>
            <color indexed="81"/>
            <rFont val="Calibri"/>
            <family val="2"/>
          </rPr>
          <t>MKH:</t>
        </r>
        <r>
          <rPr>
            <sz val="10"/>
            <color indexed="81"/>
            <rFont val="Calibri"/>
            <family val="2"/>
          </rPr>
          <t xml:space="preserve">
Agriculture/forestry is under "Other".</t>
        </r>
      </text>
    </comment>
    <comment ref="D13" authorId="0" shapeId="0" xr:uid="{00000000-0006-0000-0800-000002000000}">
      <text>
        <r>
          <rPr>
            <b/>
            <sz val="10"/>
            <color indexed="81"/>
            <rFont val="Calibri"/>
            <family val="2"/>
          </rPr>
          <t>MKH:</t>
        </r>
        <r>
          <rPr>
            <sz val="10"/>
            <color indexed="81"/>
            <rFont val="Calibri"/>
            <family val="2"/>
          </rPr>
          <t xml:space="preserve">
Agriculture/forestry is under "Other".</t>
        </r>
      </text>
    </comment>
    <comment ref="Q15" authorId="0" shapeId="0" xr:uid="{00000000-0006-0000-0800-000003000000}">
      <text>
        <r>
          <rPr>
            <b/>
            <sz val="10"/>
            <color indexed="81"/>
            <rFont val="Calibri"/>
            <family val="2"/>
          </rPr>
          <t>MKH:</t>
        </r>
        <r>
          <rPr>
            <sz val="10"/>
            <color indexed="81"/>
            <rFont val="Calibri"/>
            <family val="2"/>
          </rPr>
          <t xml:space="preserve">
This data point is missing from World MRIO information. So, assume it is the average of the years before and after.
http://www.worldmrio.com/ComputationsM/Phase199/Loop082/XLSResults/IO_GHA_AllYears.zip</t>
        </r>
      </text>
    </comment>
    <comment ref="H18" authorId="0" shapeId="0" xr:uid="{00000000-0006-0000-0800-000004000000}">
      <text>
        <r>
          <rPr>
            <b/>
            <sz val="10"/>
            <color indexed="81"/>
            <rFont val="Calibri"/>
            <family val="2"/>
          </rPr>
          <t>MKH:</t>
        </r>
        <r>
          <rPr>
            <sz val="10"/>
            <color indexed="81"/>
            <rFont val="Calibri"/>
            <family val="2"/>
          </rPr>
          <t xml:space="preserve">
No World MRIO data are available for 74-76. Assume average growth rate of sector for these years.</t>
        </r>
      </text>
    </comment>
    <comment ref="D21" authorId="0" shapeId="0" xr:uid="{00000000-0006-0000-0800-000005000000}">
      <text>
        <r>
          <rPr>
            <b/>
            <sz val="10"/>
            <color indexed="81"/>
            <rFont val="Calibri"/>
            <family val="2"/>
          </rPr>
          <t>MKH:</t>
        </r>
        <r>
          <rPr>
            <sz val="10"/>
            <color indexed="81"/>
            <rFont val="Calibri"/>
            <family val="2"/>
          </rPr>
          <t xml:space="preserve">
I would like to adjust Agriculture/forestry, but there is not enough Non-specified (other) to draw from. (There are many years in which Non-specified (other) is 0 or 1 ktoe. We can't move 3 ktoe from Non-specified (other) when Non-specified (other) is 1 ktoe.) So we can't make this correction.</t>
        </r>
      </text>
    </comment>
    <comment ref="D22" authorId="0" shapeId="0" xr:uid="{00000000-0006-0000-0800-000006000000}">
      <text>
        <r>
          <rPr>
            <b/>
            <sz val="10"/>
            <color indexed="81"/>
            <rFont val="Calibri"/>
            <family val="2"/>
          </rPr>
          <t>MKH:</t>
        </r>
        <r>
          <rPr>
            <sz val="10"/>
            <color indexed="81"/>
            <rFont val="Calibri"/>
            <family val="2"/>
          </rPr>
          <t xml:space="preserve">
Agriculture/forestry is in "Other," not "Industry"</t>
        </r>
      </text>
    </comment>
    <comment ref="Q27" authorId="0" shapeId="0" xr:uid="{00000000-0006-0000-0800-000007000000}">
      <text>
        <r>
          <rPr>
            <b/>
            <sz val="10"/>
            <color indexed="81"/>
            <rFont val="Calibri"/>
            <family val="2"/>
          </rPr>
          <t>MKH:</t>
        </r>
        <r>
          <rPr>
            <sz val="10"/>
            <color indexed="81"/>
            <rFont val="Calibri"/>
            <family val="2"/>
          </rPr>
          <t xml:space="preserve">
For the years around the coups and their aftermath (1983-1985), we take maintain a target ratio of the fraction of Non-specified (industry) consumed by Mining and quarrying.</t>
        </r>
      </text>
    </comment>
    <comment ref="E32" authorId="0" shapeId="0" xr:uid="{00000000-0006-0000-0800-000008000000}">
      <text>
        <r>
          <rPr>
            <b/>
            <sz val="10"/>
            <color indexed="81"/>
            <rFont val="Calibri"/>
            <family val="2"/>
          </rPr>
          <t>MKH:</t>
        </r>
        <r>
          <rPr>
            <sz val="10"/>
            <color indexed="81"/>
            <rFont val="Calibri"/>
            <family val="2"/>
          </rPr>
          <t xml:space="preserve">
60% of hydro output. In 1970s.</t>
        </r>
      </text>
    </comment>
    <comment ref="P36" authorId="0" shapeId="0" xr:uid="{00000000-0006-0000-0800-000009000000}">
      <text>
        <r>
          <rPr>
            <b/>
            <sz val="10"/>
            <color indexed="81"/>
            <rFont val="Calibri"/>
            <family val="2"/>
          </rPr>
          <t>MKH:</t>
        </r>
        <r>
          <rPr>
            <sz val="10"/>
            <color indexed="81"/>
            <rFont val="Calibri"/>
            <family val="2"/>
          </rPr>
          <t xml:space="preserve">
According to VALCO history web page, has operated at 70% of full capacity over its history. There were 13 shutdowns and restarts from 1982 to 2004. So, assume 90% of full capacity in 1982 and reducing thereafter.</t>
        </r>
      </text>
    </comment>
    <comment ref="Q36" authorId="0" shapeId="0" xr:uid="{00000000-0006-0000-0800-00000A000000}">
      <text>
        <r>
          <rPr>
            <b/>
            <sz val="10"/>
            <color indexed="81"/>
            <rFont val="Calibri"/>
            <family val="2"/>
          </rPr>
          <t>MKH:</t>
        </r>
        <r>
          <rPr>
            <sz val="10"/>
            <color indexed="81"/>
            <rFont val="Calibri"/>
            <family val="2"/>
          </rPr>
          <t xml:space="preserve">
Several coup attempts and economic challenges occur in the 1982-1984 timeframe. Assume that the plant operates with only 1 cell line during 1983 and 1985. Assume that the plant is completely shut down in 1984. Note that even one cell line operating is 1984 would bring the VALCO consumption above the Non-specified (industry) consumption.
See http://www.crawfurd.dk/africa/ghana_timeline.htm for details on the history.</t>
        </r>
      </text>
    </comment>
    <comment ref="R36" authorId="0" shapeId="0" xr:uid="{00000000-0006-0000-0800-00000B000000}">
      <text>
        <r>
          <rPr>
            <b/>
            <sz val="10"/>
            <color indexed="81"/>
            <rFont val="Calibri"/>
            <family val="2"/>
          </rPr>
          <t>MKH:</t>
        </r>
        <r>
          <rPr>
            <sz val="10"/>
            <color indexed="81"/>
            <rFont val="Calibri"/>
            <family val="2"/>
          </rPr>
          <t xml:space="preserve">
Assume operated on average at half capacity of one cell line for the entire year. </t>
        </r>
      </text>
    </comment>
    <comment ref="T36" authorId="0" shapeId="0" xr:uid="{00000000-0006-0000-0800-00000C000000}">
      <text>
        <r>
          <rPr>
            <b/>
            <sz val="10"/>
            <color indexed="81"/>
            <rFont val="Calibri"/>
            <family val="2"/>
          </rPr>
          <t>MKH:</t>
        </r>
        <r>
          <rPr>
            <sz val="10"/>
            <color indexed="81"/>
            <rFont val="Calibri"/>
            <family val="2"/>
          </rPr>
          <t xml:space="preserve">
Assume coming back online after coups and political and economic strife. 0.4*full capacity.</t>
        </r>
      </text>
    </comment>
    <comment ref="AJ36" authorId="0" shapeId="0" xr:uid="{00000000-0006-0000-0800-00000D000000}">
      <text>
        <r>
          <rPr>
            <b/>
            <sz val="10"/>
            <color indexed="81"/>
            <rFont val="Calibri"/>
            <family val="2"/>
          </rPr>
          <t>MKH:</t>
        </r>
        <r>
          <rPr>
            <sz val="10"/>
            <color indexed="81"/>
            <rFont val="Calibri"/>
            <family val="2"/>
          </rPr>
          <t xml:space="preserve">
Beginning in March 2002, progressively shut down cell lines until none were operating by January 2003. So, assume only 20% of full capacity during 2002</t>
        </r>
      </text>
    </comment>
    <comment ref="AK36" authorId="0" shapeId="0" xr:uid="{00000000-0006-0000-0800-00000E000000}">
      <text>
        <r>
          <rPr>
            <b/>
            <sz val="10"/>
            <color indexed="81"/>
            <rFont val="Calibri"/>
            <family val="2"/>
          </rPr>
          <t>MKH:</t>
        </r>
        <r>
          <rPr>
            <sz val="10"/>
            <color indexed="81"/>
            <rFont val="Calibri"/>
            <family val="2"/>
          </rPr>
          <t xml:space="preserve">
Shut down last cell line in March 2003. Assume only 5% of full operation electricity consumption in 2003, or 12.5 ktoe.</t>
        </r>
      </text>
    </comment>
    <comment ref="AL36" authorId="0" shapeId="0" xr:uid="{00000000-0006-0000-0800-00000F000000}">
      <text>
        <r>
          <rPr>
            <b/>
            <sz val="10"/>
            <color indexed="81"/>
            <rFont val="Calibri"/>
            <family val="2"/>
          </rPr>
          <t>MKH:</t>
        </r>
        <r>
          <rPr>
            <sz val="10"/>
            <color indexed="81"/>
            <rFont val="Calibri"/>
            <family val="2"/>
          </rPr>
          <t xml:space="preserve">
Complete shutdown from 2004-2010.</t>
        </r>
      </text>
    </comment>
    <comment ref="AS36" authorId="0" shapeId="0" xr:uid="{00000000-0006-0000-0800-000010000000}">
      <text>
        <r>
          <rPr>
            <b/>
            <sz val="10"/>
            <color indexed="81"/>
            <rFont val="Calibri"/>
            <family val="2"/>
          </rPr>
          <t>MKH:</t>
        </r>
        <r>
          <rPr>
            <sz val="10"/>
            <color indexed="81"/>
            <rFont val="Calibri"/>
            <family val="2"/>
          </rPr>
          <t xml:space="preserve">
GridCo numbers agree with narrative from VALCO. Only 1/5 cell lines are operating since 2011. Use GridCo numbers here.</t>
        </r>
      </text>
    </comment>
    <comment ref="C59" authorId="0" shapeId="0" xr:uid="{00000000-0006-0000-0800-000011000000}">
      <text>
        <r>
          <rPr>
            <b/>
            <sz val="10"/>
            <color indexed="81"/>
            <rFont val="Calibri"/>
            <family val="2"/>
          </rPr>
          <t>MKH:</t>
        </r>
        <r>
          <rPr>
            <sz val="10"/>
            <color indexed="81"/>
            <rFont val="Calibri"/>
            <family val="2"/>
          </rPr>
          <t xml:space="preserve">
This row should all be zero!</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A1" authorId="0" shapeId="0" xr:uid="{00000000-0006-0000-0900-000001000000}">
      <text>
        <r>
          <rPr>
            <b/>
            <sz val="10"/>
            <color indexed="81"/>
            <rFont val="Calibri"/>
            <family val="2"/>
          </rPr>
          <t>MKH:</t>
        </r>
        <r>
          <rPr>
            <sz val="10"/>
            <color indexed="81"/>
            <rFont val="Calibri"/>
            <family val="2"/>
          </rPr>
          <t xml:space="preserve">
This worksheet is to be saved to a tab-delimited text file. The tab-delimited text file will be read by R and the data in this sheet will replace the original IEA data.</t>
        </r>
      </text>
    </comment>
  </commentList>
</comments>
</file>

<file path=xl/sharedStrings.xml><?xml version="1.0" encoding="utf-8"?>
<sst xmlns="http://schemas.openxmlformats.org/spreadsheetml/2006/main" count="235" uniqueCount="117">
  <si>
    <t>Country</t>
  </si>
  <si>
    <t>Industry</t>
  </si>
  <si>
    <t>GH</t>
  </si>
  <si>
    <t>Agriculture/forestry</t>
  </si>
  <si>
    <t>Electricity</t>
  </si>
  <si>
    <t>E.ktoe</t>
  </si>
  <si>
    <t>Mining and quarrying</t>
  </si>
  <si>
    <t>Non-ferrous metals</t>
  </si>
  <si>
    <t>Non-specified (industry)</t>
  </si>
  <si>
    <t>Non-specified (other)</t>
  </si>
  <si>
    <t>Textile and leather</t>
  </si>
  <si>
    <t>Total</t>
  </si>
  <si>
    <t>p. 178</t>
  </si>
  <si>
    <t>p. 176</t>
  </si>
  <si>
    <t>In the 1970s, 60% of Akosombo output was used for Al smelting (HTH.600.C)</t>
  </si>
  <si>
    <t>ktoe</t>
  </si>
  <si>
    <t>Transformation Processes Electricity Supply</t>
  </si>
  <si>
    <t>Hydro supply</t>
  </si>
  <si>
    <t>Hydro/TPES (elect only)</t>
  </si>
  <si>
    <t>Estimated VALCO/Non-ferrous</t>
  </si>
  <si>
    <t>L. Berry. Ghana: A Country Study. Area Handbook Series. Federal Research Division, Library of Congress, Washington, DC, 3rd edition, 1995.</t>
  </si>
  <si>
    <t>GridCo. Ghana Grid Company Annual Report 2010. Annual report, Ghana Grid Company, 2011.</t>
  </si>
  <si>
    <t>GridCo. Ghana Grid Company Annual Report 2011. Annual report, Ghana Grid Company, 2012.</t>
  </si>
  <si>
    <t>MWh</t>
  </si>
  <si>
    <t>Conversion</t>
  </si>
  <si>
    <t>Year</t>
  </si>
  <si>
    <t>GWh</t>
  </si>
  <si>
    <t>GridCo. Ghana Grid Company Annual Report 2015. Annual report, Ghana Grid Company, 2016.</t>
  </si>
  <si>
    <t>Notes</t>
  </si>
  <si>
    <t>Given as MWh in Annual Report. Probably really GWh.</t>
  </si>
  <si>
    <t>No table in 2014 Annual Report</t>
  </si>
  <si>
    <t>http://www.ghanaweb.com/GhanaHomePage/NewsArchive/artikel.php?ID=278555</t>
  </si>
  <si>
    <t>VALCO (as of 2013) was operating only 1/5 pot lines.</t>
  </si>
  <si>
    <t>Interestingly, if VALCO consumed 60% of Akosombo hydro in</t>
  </si>
  <si>
    <t>1980, 1981, 1982, it would consume the following electricity:</t>
  </si>
  <si>
    <t>60% of hydro</t>
  </si>
  <si>
    <t>0.6 hydro [ktoe]</t>
  </si>
  <si>
    <t>In recent years:</t>
  </si>
  <si>
    <t>GridCo --&gt; VALCO sales [ktoe]</t>
  </si>
  <si>
    <t>Ratio</t>
  </si>
  <si>
    <t>These calculations are consistent with the idea that only 1/5 (0.2)</t>
  </si>
  <si>
    <t>of the pot lines are operational today at VALCO.</t>
  </si>
  <si>
    <t xml:space="preserve">So, it looks like we have a pretty good handle on electricity </t>
  </si>
  <si>
    <t>consumption for aluminum smelting (assume HTH.600.C)</t>
  </si>
  <si>
    <t>for the early and late years.</t>
  </si>
  <si>
    <t>http://www.valcotema.com/about-us/history.html</t>
  </si>
  <si>
    <t>We will assume that each cell line (there are five currently)</t>
  </si>
  <si>
    <t>consumes 50 ktoe of electricity/year, for a total of 250 ktoe/year</t>
  </si>
  <si>
    <t>when the plant is running at full capacity.</t>
  </si>
  <si>
    <t>Then, we will use judgment, guided by history, for the amount</t>
  </si>
  <si>
    <t>of electricity consumed by the VALCO smelter.</t>
  </si>
  <si>
    <t>Industry|Non-ferrous metals consumption estimates</t>
  </si>
  <si>
    <t>From IEA</t>
  </si>
  <si>
    <t>0.6*full cap.</t>
  </si>
  <si>
    <t>0.05*full cap.</t>
  </si>
  <si>
    <t>Shut down</t>
  </si>
  <si>
    <t>GridCo #s</t>
  </si>
  <si>
    <t>Delivery of electricty by GridCo to VALCO, per GridCo annual reports.</t>
  </si>
  <si>
    <t>0.2*full cap.</t>
  </si>
  <si>
    <t>0.4*full cap.</t>
  </si>
  <si>
    <t>VALCO (Al smelter)</t>
  </si>
  <si>
    <t>Mining</t>
  </si>
  <si>
    <t>http://www.crawfurd.dk/africa/ghana_timeline.htm</t>
  </si>
  <si>
    <t>Info about coups in the 1980s.</t>
  </si>
  <si>
    <t>GridCo sales to VALCO</t>
  </si>
  <si>
    <t>GridCo sales to mines</t>
  </si>
  <si>
    <t>0.6*Hydro production</t>
  </si>
  <si>
    <t>Delivery of electricity by GridCo to Mines, per GridCo annual reports.</t>
  </si>
  <si>
    <t>This VERY low number reflects the fact that VALCO was shut down in 2010.</t>
  </si>
  <si>
    <t>GridCo. Ghana Grid Company Annual Report 2013. Annual report, Ghana Grid Company, 2014.</t>
  </si>
  <si>
    <t>GridCo. Ghana Grid Company Annual Report ’12. Annual report, Ghana Grid Company, Ltd., 2013.</t>
  </si>
  <si>
    <t>Industry|Mining and quarrying estimates</t>
  </si>
  <si>
    <t>Linear 73-09</t>
  </si>
  <si>
    <t>C, Frac of Non-specified (industry) for Min. &amp; quar.</t>
  </si>
  <si>
    <t>Target 18%</t>
  </si>
  <si>
    <t>Target 16%</t>
  </si>
  <si>
    <t>Target 20%</t>
  </si>
  <si>
    <t>Remaining Non-specified (industry)</t>
  </si>
  <si>
    <t>Unaccounted</t>
  </si>
  <si>
    <t>Fraction of Non-specified (industry) unaccounted</t>
  </si>
  <si>
    <t>VALCO</t>
  </si>
  <si>
    <t>GridCo</t>
  </si>
  <si>
    <t>Textile Industry</t>
  </si>
  <si>
    <t>Industry | Textile and leather</t>
  </si>
  <si>
    <t>Linear 73-77</t>
  </si>
  <si>
    <t>Ass. 3 ktoe at peak</t>
  </si>
  <si>
    <t>Assume moderate energy growth to 1977 and decline to 0 in 1982.</t>
  </si>
  <si>
    <t>Operating at 5% of installed capacity since 1995 means that there is virtually</t>
  </si>
  <si>
    <t>no energy use by this sector, certainly less than 1 ktoe. So, assume 0 ktoe</t>
  </si>
  <si>
    <t>P. Quartey. The textiles and clothing industry in Ghana. In H. Jauch and R. Traub-Merz, editors, The Future of the Textile and Clothing Industry in Sub-Saharan Africa. Friedrich-Ebert-Stiftung, 2006.</t>
  </si>
  <si>
    <t>from 1982 onward.</t>
  </si>
  <si>
    <t>Decline to 0 in 1982</t>
  </si>
  <si>
    <t>C, Frac of Non-specified (industry) for Non-ferrous</t>
  </si>
  <si>
    <t>Many shut downs</t>
  </si>
  <si>
    <t>0.9*full cap.</t>
  </si>
  <si>
    <t>Revised Industry | Electricity time series</t>
  </si>
  <si>
    <t>C, Frac of Non-specified (industry) for Textile &amp; leather</t>
  </si>
  <si>
    <t>Agriculture % of GDP</t>
  </si>
  <si>
    <t>Agriculture in current LCU</t>
  </si>
  <si>
    <t>%change Agriculture contribution to GDP</t>
  </si>
  <si>
    <t>%change in electricity consumed by agriculture</t>
  </si>
  <si>
    <t>GH GDP in constant LCU</t>
  </si>
  <si>
    <t>Growth of electricity consumption assumed equal to growth (in monetary units) of agriculture sector.</t>
  </si>
  <si>
    <t>Ledger.side</t>
  </si>
  <si>
    <t>Consumption</t>
  </si>
  <si>
    <t>Flow.aggregation.point</t>
  </si>
  <si>
    <t>Flow</t>
  </si>
  <si>
    <t>Product</t>
  </si>
  <si>
    <t>Other | Agriculture/forestry</t>
  </si>
  <si>
    <t>Original IEA Data</t>
  </si>
  <si>
    <t>C, Frac of Non-specified (other) for Ag./forestry</t>
  </si>
  <si>
    <t>Difference from original IEA data</t>
  </si>
  <si>
    <t>This workbook performs calculations to bring more specificity to Ghana's industrial electricity supply.</t>
  </si>
  <si>
    <t>The problem is that after 1973, the IEA no longer maintains specificity for Industrial and Other uses of electricity.</t>
  </si>
  <si>
    <t>Without that specificity, there is little discrimination in the exergy content of the useful uses for that electricity.</t>
  </si>
  <si>
    <t>For example, the VALCO smelters produce a LOT of very high temperature heat would be lost in some years otherwise.</t>
  </si>
  <si>
    <t>So this workbook collects information from various sources to piece together much of the industrial and other uses of electricity in Ghana.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</si>
</sst>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font>
      <sz val="12"/>
      <color theme="1"/>
      <name val="Calibri"/>
      <family val="2"/>
      <scheme val="minor"/>
    </font>
    <font>
      <sz val="10"/>
      <color indexed="81"/>
      <name val="Calibri"/>
      <family val="2"/>
    </font>
    <font>
      <b/>
      <sz val="10"/>
      <color indexed="81"/>
      <name val="Calibri"/>
      <family val="2"/>
    </font>
    <font>
      <u/>
      <sz val="12"/>
      <color theme="10"/>
      <name val="Calibri"/>
      <family val="2"/>
      <scheme val="minor"/>
    </font>
    <font>
      <u/>
      <sz val="12"/>
      <color theme="11"/>
      <name val="Calibri"/>
      <family val="2"/>
      <scheme val="minor"/>
    </font>
    <font>
      <b/>
      <sz val="16"/>
      <color theme="1"/>
      <name val="Calibri"/>
      <family val="2"/>
      <scheme val="minor"/>
    </font>
    <font>
      <b/>
      <sz val="22"/>
      <color theme="1"/>
      <name val="Calibri"/>
      <family val="2"/>
      <scheme val="minor"/>
    </font>
    <font>
      <sz val="22"/>
      <color theme="1"/>
      <name val="Calibri"/>
      <family val="2"/>
      <scheme val="minor"/>
    </font>
    <font>
      <i/>
      <sz val="12"/>
      <color theme="1"/>
      <name val="Calibri"/>
      <family val="2"/>
      <scheme val="minor"/>
    </font>
  </fonts>
  <fills count="9">
    <fill>
      <patternFill patternType="none"/>
    </fill>
    <fill>
      <patternFill patternType="gray125"/>
    </fill>
    <fill>
      <patternFill patternType="solid">
        <fgColor theme="7" tint="0.59999389629810485"/>
        <bgColor indexed="64"/>
      </patternFill>
    </fill>
    <fill>
      <patternFill patternType="solid">
        <fgColor theme="9" tint="0.59996337778862885"/>
        <bgColor indexed="64"/>
      </patternFill>
    </fill>
    <fill>
      <patternFill patternType="solid">
        <fgColor theme="7" tint="0.599963377788628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3" tint="0.59996337778862885"/>
        <bgColor indexed="64"/>
      </patternFill>
    </fill>
  </fills>
  <borders count="1">
    <border>
      <left/>
      <right/>
      <top/>
      <bottom/>
      <diagonal/>
    </border>
  </borders>
  <cellStyleXfs count="39">
    <xf numFmtId="0" fontId="0" fillId="0" borderId="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cellStyleXfs>
  <cellXfs count="21">
    <xf numFmtId="0" fontId="0" fillId="0" borderId="0" xfId="0"/>
    <xf numFmtId="0" fontId="0" fillId="0" borderId="0" xfId="0" applyFill="1"/>
    <xf numFmtId="0" fontId="0" fillId="2" borderId="0" xfId="0" applyFill="1"/>
    <xf numFmtId="0" fontId="0" fillId="0" borderId="0" xfId="0" applyAlignment="1">
      <alignment horizontal="right"/>
    </xf>
    <xf numFmtId="10" fontId="0" fillId="0" borderId="0" xfId="0" applyNumberFormat="1"/>
    <xf numFmtId="0" fontId="0" fillId="3" borderId="0" xfId="0" applyFill="1"/>
    <xf numFmtId="0" fontId="0" fillId="4" borderId="0" xfId="0" applyFill="1"/>
    <xf numFmtId="0" fontId="5" fillId="0" borderId="0" xfId="0" applyFont="1" applyAlignment="1">
      <alignment horizontal="right"/>
    </xf>
    <xf numFmtId="0" fontId="0" fillId="5" borderId="0" xfId="0" applyFill="1"/>
    <xf numFmtId="0" fontId="0" fillId="6" borderId="0" xfId="0" applyFill="1"/>
    <xf numFmtId="0" fontId="0" fillId="6" borderId="0" xfId="0" applyFont="1" applyFill="1"/>
    <xf numFmtId="4" fontId="0" fillId="6" borderId="0" xfId="0" applyNumberFormat="1" applyFont="1" applyFill="1"/>
    <xf numFmtId="0" fontId="0" fillId="0" borderId="0" xfId="0" applyFont="1" applyAlignment="1">
      <alignment horizontal="right"/>
    </xf>
    <xf numFmtId="0" fontId="0" fillId="7" borderId="0" xfId="0" applyFill="1"/>
    <xf numFmtId="0" fontId="8" fillId="0" borderId="0" xfId="0" applyFont="1"/>
    <xf numFmtId="0" fontId="8" fillId="0" borderId="0" xfId="0" applyFont="1" applyAlignment="1">
      <alignment horizontal="right"/>
    </xf>
    <xf numFmtId="0" fontId="0" fillId="0" borderId="0" xfId="0" applyFill="1" applyAlignment="1">
      <alignment horizontal="right"/>
    </xf>
    <xf numFmtId="0" fontId="0" fillId="8" borderId="0" xfId="0" applyFill="1"/>
    <xf numFmtId="0" fontId="6" fillId="5" borderId="0" xfId="0" applyFont="1" applyFill="1" applyAlignment="1">
      <alignment horizontal="center"/>
    </xf>
    <xf numFmtId="0" fontId="7" fillId="6" borderId="0" xfId="0" applyFont="1" applyFill="1" applyAlignment="1">
      <alignment horizontal="center"/>
    </xf>
    <xf numFmtId="0" fontId="6" fillId="7" borderId="0" xfId="0" applyFont="1" applyFill="1" applyAlignment="1">
      <alignment horizontal="center"/>
    </xf>
  </cellXfs>
  <cellStyles count="3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Normal" xfId="0" builtinId="0"/>
  </cellStyles>
  <dxfs count="0"/>
  <tableStyles count="0" defaultTableStyle="TableStyleMedium9" defaultPivotStyle="PivotStyleMedium7"/>
  <colors>
    <mruColors>
      <color rgb="FFA6A6A6"/>
      <color rgb="FFED7D31"/>
      <color rgb="FF5A9BD5"/>
      <color rgb="FFF9C1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cked"/>
        <c:varyColors val="0"/>
        <c:ser>
          <c:idx val="1"/>
          <c:order val="0"/>
          <c:tx>
            <c:strRef>
              <c:f>'Non-spec. ind. elec. alloc.'!$D$8</c:f>
              <c:strCache>
                <c:ptCount val="1"/>
                <c:pt idx="0">
                  <c:v>Non-ferrous metals</c:v>
                </c:pt>
              </c:strCache>
            </c:strRef>
          </c:tx>
          <c:spPr>
            <a:solidFill>
              <a:schemeClr val="accent2"/>
            </a:solidFill>
            <a:ln>
              <a:noFill/>
            </a:ln>
            <a:effectLst/>
          </c:spPr>
          <c:cat>
            <c:numRef>
              <c:f>'Non-spec. ind. elec. alloc.'!$E$1:$AU$1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alloc.'!$E$8:$AU$8</c:f>
              <c:numCache>
                <c:formatCode>General</c:formatCode>
                <c:ptCount val="43"/>
                <c:pt idx="0">
                  <c:v>170</c:v>
                </c:pt>
                <c:pt idx="1">
                  <c:v>194</c:v>
                </c:pt>
                <c:pt idx="2">
                  <c:v>226</c:v>
                </c:pt>
              </c:numCache>
            </c:numRef>
          </c:val>
          <c:extLst>
            <c:ext xmlns:c16="http://schemas.microsoft.com/office/drawing/2014/chart" uri="{C3380CC4-5D6E-409C-BE32-E72D297353CC}">
              <c16:uniqueId val="{00000000-D34D-7B45-92EA-449DED51D666}"/>
            </c:ext>
          </c:extLst>
        </c:ser>
        <c:ser>
          <c:idx val="2"/>
          <c:order val="1"/>
          <c:tx>
            <c:strRef>
              <c:f>'Non-spec. ind. elec. alloc.'!$D$9</c:f>
              <c:strCache>
                <c:ptCount val="1"/>
                <c:pt idx="0">
                  <c:v>Mining and quarrying</c:v>
                </c:pt>
              </c:strCache>
            </c:strRef>
          </c:tx>
          <c:spPr>
            <a:solidFill>
              <a:schemeClr val="accent3"/>
            </a:solidFill>
            <a:ln>
              <a:noFill/>
            </a:ln>
            <a:effectLst/>
          </c:spPr>
          <c:cat>
            <c:numRef>
              <c:f>'Non-spec. ind. elec. alloc.'!$E$1:$AU$1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alloc.'!$E$9:$AU$9</c:f>
              <c:numCache>
                <c:formatCode>General</c:formatCode>
                <c:ptCount val="43"/>
                <c:pt idx="0">
                  <c:v>17</c:v>
                </c:pt>
                <c:pt idx="1">
                  <c:v>19</c:v>
                </c:pt>
                <c:pt idx="2">
                  <c:v>22</c:v>
                </c:pt>
              </c:numCache>
            </c:numRef>
          </c:val>
          <c:extLst>
            <c:ext xmlns:c16="http://schemas.microsoft.com/office/drawing/2014/chart" uri="{C3380CC4-5D6E-409C-BE32-E72D297353CC}">
              <c16:uniqueId val="{00000001-D34D-7B45-92EA-449DED51D666}"/>
            </c:ext>
          </c:extLst>
        </c:ser>
        <c:ser>
          <c:idx val="0"/>
          <c:order val="2"/>
          <c:tx>
            <c:strRef>
              <c:f>'Non-spec. ind. elec. alloc.'!$D$6</c:f>
              <c:strCache>
                <c:ptCount val="1"/>
                <c:pt idx="0">
                  <c:v>Agriculture/forestry</c:v>
                </c:pt>
              </c:strCache>
            </c:strRef>
          </c:tx>
          <c:spPr>
            <a:solidFill>
              <a:schemeClr val="accent1"/>
            </a:solidFill>
            <a:ln>
              <a:noFill/>
            </a:ln>
            <a:effectLst/>
          </c:spPr>
          <c:cat>
            <c:numRef>
              <c:f>'Non-spec. ind. elec. alloc.'!$E$1:$AU$1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alloc.'!$E$6:$AU$6</c:f>
              <c:numCache>
                <c:formatCode>General</c:formatCode>
                <c:ptCount val="43"/>
                <c:pt idx="0">
                  <c:v>2</c:v>
                </c:pt>
                <c:pt idx="1">
                  <c:v>3</c:v>
                </c:pt>
                <c:pt idx="2">
                  <c:v>3</c:v>
                </c:pt>
              </c:numCache>
            </c:numRef>
          </c:val>
          <c:extLst>
            <c:ext xmlns:c16="http://schemas.microsoft.com/office/drawing/2014/chart" uri="{C3380CC4-5D6E-409C-BE32-E72D297353CC}">
              <c16:uniqueId val="{00000002-D34D-7B45-92EA-449DED51D666}"/>
            </c:ext>
          </c:extLst>
        </c:ser>
        <c:ser>
          <c:idx val="3"/>
          <c:order val="3"/>
          <c:tx>
            <c:strRef>
              <c:f>'Non-spec. ind. elec. alloc.'!$D$10</c:f>
              <c:strCache>
                <c:ptCount val="1"/>
                <c:pt idx="0">
                  <c:v>Textile and leather</c:v>
                </c:pt>
              </c:strCache>
            </c:strRef>
          </c:tx>
          <c:spPr>
            <a:solidFill>
              <a:schemeClr val="accent4"/>
            </a:solidFill>
            <a:ln>
              <a:noFill/>
            </a:ln>
            <a:effectLst/>
          </c:spPr>
          <c:cat>
            <c:numRef>
              <c:f>'Non-spec. ind. elec. alloc.'!$E$1:$AU$1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alloc.'!$E$10:$AU$10</c:f>
              <c:numCache>
                <c:formatCode>General</c:formatCode>
                <c:ptCount val="43"/>
                <c:pt idx="0">
                  <c:v>1</c:v>
                </c:pt>
                <c:pt idx="1">
                  <c:v>2</c:v>
                </c:pt>
                <c:pt idx="2">
                  <c:v>2</c:v>
                </c:pt>
              </c:numCache>
            </c:numRef>
          </c:val>
          <c:extLst>
            <c:ext xmlns:c16="http://schemas.microsoft.com/office/drawing/2014/chart" uri="{C3380CC4-5D6E-409C-BE32-E72D297353CC}">
              <c16:uniqueId val="{00000003-D34D-7B45-92EA-449DED51D666}"/>
            </c:ext>
          </c:extLst>
        </c:ser>
        <c:ser>
          <c:idx val="4"/>
          <c:order val="4"/>
          <c:tx>
            <c:strRef>
              <c:f>'Non-spec. ind. elec. alloc.'!$D$11</c:f>
              <c:strCache>
                <c:ptCount val="1"/>
                <c:pt idx="0">
                  <c:v>Non-specified (industry)</c:v>
                </c:pt>
              </c:strCache>
            </c:strRef>
          </c:tx>
          <c:spPr>
            <a:solidFill>
              <a:schemeClr val="accent5"/>
            </a:solidFill>
            <a:ln>
              <a:noFill/>
            </a:ln>
            <a:effectLst/>
          </c:spPr>
          <c:cat>
            <c:numRef>
              <c:f>'Non-spec. ind. elec. alloc.'!$E$1:$AU$1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alloc.'!$E$11:$AU$11</c:f>
              <c:numCache>
                <c:formatCode>General</c:formatCode>
                <c:ptCount val="43"/>
                <c:pt idx="0">
                  <c:v>22</c:v>
                </c:pt>
                <c:pt idx="1">
                  <c:v>25</c:v>
                </c:pt>
                <c:pt idx="2">
                  <c:v>29</c:v>
                </c:pt>
                <c:pt idx="3">
                  <c:v>300</c:v>
                </c:pt>
                <c:pt idx="4">
                  <c:v>281</c:v>
                </c:pt>
                <c:pt idx="5">
                  <c:v>290</c:v>
                </c:pt>
                <c:pt idx="6">
                  <c:v>300</c:v>
                </c:pt>
                <c:pt idx="7">
                  <c:v>243</c:v>
                </c:pt>
                <c:pt idx="8">
                  <c:v>308</c:v>
                </c:pt>
                <c:pt idx="9">
                  <c:v>340</c:v>
                </c:pt>
                <c:pt idx="10">
                  <c:v>339</c:v>
                </c:pt>
                <c:pt idx="11">
                  <c:v>307</c:v>
                </c:pt>
                <c:pt idx="12">
                  <c:v>111</c:v>
                </c:pt>
                <c:pt idx="13">
                  <c:v>47</c:v>
                </c:pt>
                <c:pt idx="14">
                  <c:v>125</c:v>
                </c:pt>
                <c:pt idx="15">
                  <c:v>236</c:v>
                </c:pt>
                <c:pt idx="16">
                  <c:v>271</c:v>
                </c:pt>
                <c:pt idx="17">
                  <c:v>297</c:v>
                </c:pt>
                <c:pt idx="18">
                  <c:v>303</c:v>
                </c:pt>
                <c:pt idx="19">
                  <c:v>306</c:v>
                </c:pt>
                <c:pt idx="20">
                  <c:v>319</c:v>
                </c:pt>
                <c:pt idx="21">
                  <c:v>332</c:v>
                </c:pt>
                <c:pt idx="22">
                  <c:v>341</c:v>
                </c:pt>
                <c:pt idx="23">
                  <c:v>309</c:v>
                </c:pt>
                <c:pt idx="24">
                  <c:v>317</c:v>
                </c:pt>
                <c:pt idx="25">
                  <c:v>331</c:v>
                </c:pt>
                <c:pt idx="26">
                  <c:v>396</c:v>
                </c:pt>
                <c:pt idx="27">
                  <c:v>264</c:v>
                </c:pt>
                <c:pt idx="28">
                  <c:v>372</c:v>
                </c:pt>
                <c:pt idx="29">
                  <c:v>370</c:v>
                </c:pt>
                <c:pt idx="30">
                  <c:v>373</c:v>
                </c:pt>
                <c:pt idx="31">
                  <c:v>336</c:v>
                </c:pt>
                <c:pt idx="32">
                  <c:v>190</c:v>
                </c:pt>
                <c:pt idx="33">
                  <c:v>174</c:v>
                </c:pt>
                <c:pt idx="34">
                  <c:v>219</c:v>
                </c:pt>
                <c:pt idx="35">
                  <c:v>309</c:v>
                </c:pt>
                <c:pt idx="36">
                  <c:v>231</c:v>
                </c:pt>
                <c:pt idx="37">
                  <c:v>255</c:v>
                </c:pt>
                <c:pt idx="38">
                  <c:v>251</c:v>
                </c:pt>
                <c:pt idx="39">
                  <c:v>271</c:v>
                </c:pt>
                <c:pt idx="40">
                  <c:v>335</c:v>
                </c:pt>
                <c:pt idx="41">
                  <c:v>357</c:v>
                </c:pt>
                <c:pt idx="42">
                  <c:v>363</c:v>
                </c:pt>
              </c:numCache>
            </c:numRef>
          </c:val>
          <c:extLst>
            <c:ext xmlns:c16="http://schemas.microsoft.com/office/drawing/2014/chart" uri="{C3380CC4-5D6E-409C-BE32-E72D297353CC}">
              <c16:uniqueId val="{00000004-D34D-7B45-92EA-449DED51D666}"/>
            </c:ext>
          </c:extLst>
        </c:ser>
        <c:dLbls>
          <c:showLegendKey val="0"/>
          <c:showVal val="0"/>
          <c:showCatName val="0"/>
          <c:showSerName val="0"/>
          <c:showPercent val="0"/>
          <c:showBubbleSize val="0"/>
        </c:dLbls>
        <c:axId val="164219536"/>
        <c:axId val="164221584"/>
      </c:areaChart>
      <c:catAx>
        <c:axId val="16421953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221584"/>
        <c:crosses val="autoZero"/>
        <c:auto val="1"/>
        <c:lblAlgn val="ctr"/>
        <c:lblOffset val="100"/>
        <c:noMultiLvlLbl val="0"/>
      </c:catAx>
      <c:valAx>
        <c:axId val="164221584"/>
        <c:scaling>
          <c:orientation val="minMax"/>
        </c:scaling>
        <c:delete val="0"/>
        <c:axPos val="l"/>
        <c:numFmt formatCode="General" sourceLinked="0"/>
        <c:majorTickMark val="in"/>
        <c:minorTickMark val="none"/>
        <c:tickLblPos val="nextTo"/>
        <c:spPr>
          <a:noFill/>
          <a:ln>
            <a:solidFill>
              <a:schemeClr val="accent6">
                <a:lumMod val="60000"/>
                <a:lumOff val="40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219536"/>
        <c:crosses val="autoZero"/>
        <c:crossBetween val="midCat"/>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cked"/>
        <c:varyColors val="0"/>
        <c:ser>
          <c:idx val="1"/>
          <c:order val="0"/>
          <c:tx>
            <c:strRef>
              <c:f>'Non-spec. ind. elec. alloc.'!$B$53</c:f>
              <c:strCache>
                <c:ptCount val="1"/>
                <c:pt idx="0">
                  <c:v>Non-ferrous metals</c:v>
                </c:pt>
              </c:strCache>
            </c:strRef>
          </c:tx>
          <c:spPr>
            <a:solidFill>
              <a:schemeClr val="accent2"/>
            </a:solidFill>
            <a:ln>
              <a:noFill/>
            </a:ln>
            <a:effectLst/>
          </c:spPr>
          <c:val>
            <c:numRef>
              <c:f>'Non-spec. ind. elec. alloc.'!$E$53:$AU$53</c:f>
              <c:numCache>
                <c:formatCode>General</c:formatCode>
                <c:ptCount val="43"/>
                <c:pt idx="0">
                  <c:v>170</c:v>
                </c:pt>
                <c:pt idx="1">
                  <c:v>194</c:v>
                </c:pt>
                <c:pt idx="2">
                  <c:v>226</c:v>
                </c:pt>
                <c:pt idx="3">
                  <c:v>210.6</c:v>
                </c:pt>
                <c:pt idx="4">
                  <c:v>204</c:v>
                </c:pt>
                <c:pt idx="5">
                  <c:v>215.4</c:v>
                </c:pt>
                <c:pt idx="6">
                  <c:v>226.79999999999998</c:v>
                </c:pt>
                <c:pt idx="7">
                  <c:v>192</c:v>
                </c:pt>
                <c:pt idx="8">
                  <c:v>238.79999999999998</c:v>
                </c:pt>
                <c:pt idx="9">
                  <c:v>272.39999999999998</c:v>
                </c:pt>
                <c:pt idx="10">
                  <c:v>275.39999999999998</c:v>
                </c:pt>
                <c:pt idx="11">
                  <c:v>200</c:v>
                </c:pt>
                <c:pt idx="12">
                  <c:v>50</c:v>
                </c:pt>
                <c:pt idx="13">
                  <c:v>25</c:v>
                </c:pt>
                <c:pt idx="14">
                  <c:v>50</c:v>
                </c:pt>
                <c:pt idx="15">
                  <c:v>100</c:v>
                </c:pt>
                <c:pt idx="16">
                  <c:v>150</c:v>
                </c:pt>
                <c:pt idx="17">
                  <c:v>150</c:v>
                </c:pt>
                <c:pt idx="18">
                  <c:v>150</c:v>
                </c:pt>
                <c:pt idx="19">
                  <c:v>150</c:v>
                </c:pt>
                <c:pt idx="20">
                  <c:v>150</c:v>
                </c:pt>
                <c:pt idx="21">
                  <c:v>150</c:v>
                </c:pt>
                <c:pt idx="22">
                  <c:v>150</c:v>
                </c:pt>
                <c:pt idx="23">
                  <c:v>150</c:v>
                </c:pt>
                <c:pt idx="24">
                  <c:v>150</c:v>
                </c:pt>
                <c:pt idx="25">
                  <c:v>150</c:v>
                </c:pt>
                <c:pt idx="26">
                  <c:v>150</c:v>
                </c:pt>
                <c:pt idx="27">
                  <c:v>150</c:v>
                </c:pt>
                <c:pt idx="28">
                  <c:v>150</c:v>
                </c:pt>
                <c:pt idx="29">
                  <c:v>150</c:v>
                </c:pt>
                <c:pt idx="30">
                  <c:v>150</c:v>
                </c:pt>
                <c:pt idx="31">
                  <c:v>50</c:v>
                </c:pt>
                <c:pt idx="32">
                  <c:v>12.5</c:v>
                </c:pt>
                <c:pt idx="33">
                  <c:v>0</c:v>
                </c:pt>
                <c:pt idx="34">
                  <c:v>0</c:v>
                </c:pt>
                <c:pt idx="35">
                  <c:v>0</c:v>
                </c:pt>
                <c:pt idx="36">
                  <c:v>0</c:v>
                </c:pt>
                <c:pt idx="37">
                  <c:v>0</c:v>
                </c:pt>
                <c:pt idx="38">
                  <c:v>0</c:v>
                </c:pt>
                <c:pt idx="39">
                  <c:v>0</c:v>
                </c:pt>
                <c:pt idx="40">
                  <c:v>51.291057618041997</c:v>
                </c:pt>
                <c:pt idx="41">
                  <c:v>52.691229587317203</c:v>
                </c:pt>
                <c:pt idx="42">
                  <c:v>50.573946697890001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0-18D4-DE4C-8A29-B856310AA35B}"/>
            </c:ext>
          </c:extLst>
        </c:ser>
        <c:ser>
          <c:idx val="2"/>
          <c:order val="1"/>
          <c:tx>
            <c:strRef>
              <c:f>'Non-spec. ind. elec. alloc.'!$B$52</c:f>
              <c:strCache>
                <c:ptCount val="1"/>
                <c:pt idx="0">
                  <c:v>Mining and quarrying</c:v>
                </c:pt>
              </c:strCache>
            </c:strRef>
          </c:tx>
          <c:spPr>
            <a:solidFill>
              <a:schemeClr val="accent3"/>
            </a:solidFill>
            <a:ln>
              <a:noFill/>
            </a:ln>
            <a:effectLst/>
          </c:spPr>
          <c:val>
            <c:numRef>
              <c:f>'Non-spec. ind. elec. alloc.'!$E$52:$AU$52</c:f>
              <c:numCache>
                <c:formatCode>General</c:formatCode>
                <c:ptCount val="43"/>
                <c:pt idx="0">
                  <c:v>17</c:v>
                </c:pt>
                <c:pt idx="1">
                  <c:v>19</c:v>
                </c:pt>
                <c:pt idx="2">
                  <c:v>22</c:v>
                </c:pt>
                <c:pt idx="3">
                  <c:v>24.294396342645715</c:v>
                </c:pt>
                <c:pt idx="4">
                  <c:v>26.588792685291434</c:v>
                </c:pt>
                <c:pt idx="5">
                  <c:v>28.883189027937149</c:v>
                </c:pt>
                <c:pt idx="6">
                  <c:v>31.177585370582868</c:v>
                </c:pt>
                <c:pt idx="7">
                  <c:v>33.471981713228587</c:v>
                </c:pt>
                <c:pt idx="8">
                  <c:v>35.766378055874299</c:v>
                </c:pt>
                <c:pt idx="9">
                  <c:v>38.060774398520017</c:v>
                </c:pt>
                <c:pt idx="10">
                  <c:v>40.355170741165736</c:v>
                </c:pt>
                <c:pt idx="11">
                  <c:v>42.649567083811448</c:v>
                </c:pt>
                <c:pt idx="12">
                  <c:v>17.760000000000002</c:v>
                </c:pt>
                <c:pt idx="13">
                  <c:v>8.4600000000000009</c:v>
                </c:pt>
                <c:pt idx="14">
                  <c:v>25</c:v>
                </c:pt>
                <c:pt idx="15">
                  <c:v>51.827152454394316</c:v>
                </c:pt>
                <c:pt idx="16">
                  <c:v>54.121548797040035</c:v>
                </c:pt>
                <c:pt idx="17">
                  <c:v>56.415945139685746</c:v>
                </c:pt>
                <c:pt idx="18">
                  <c:v>58.710341482331465</c:v>
                </c:pt>
                <c:pt idx="19">
                  <c:v>61.004737824977184</c:v>
                </c:pt>
                <c:pt idx="20">
                  <c:v>63.299134167622896</c:v>
                </c:pt>
                <c:pt idx="21">
                  <c:v>65.593530510268607</c:v>
                </c:pt>
                <c:pt idx="22">
                  <c:v>67.887926852914333</c:v>
                </c:pt>
                <c:pt idx="23">
                  <c:v>70.182323195560045</c:v>
                </c:pt>
                <c:pt idx="24">
                  <c:v>72.476719538205771</c:v>
                </c:pt>
                <c:pt idx="25">
                  <c:v>74.771115880851482</c:v>
                </c:pt>
                <c:pt idx="26">
                  <c:v>77.065512223497194</c:v>
                </c:pt>
                <c:pt idx="27">
                  <c:v>79.359908566142906</c:v>
                </c:pt>
                <c:pt idx="28">
                  <c:v>81.654304908788632</c:v>
                </c:pt>
                <c:pt idx="29">
                  <c:v>83.948701251434358</c:v>
                </c:pt>
                <c:pt idx="30">
                  <c:v>86.243097594080069</c:v>
                </c:pt>
                <c:pt idx="31">
                  <c:v>88.537493936725781</c:v>
                </c:pt>
                <c:pt idx="32">
                  <c:v>90.831890279371493</c:v>
                </c:pt>
                <c:pt idx="33">
                  <c:v>93.126286622017219</c:v>
                </c:pt>
                <c:pt idx="34">
                  <c:v>95.42068296466293</c:v>
                </c:pt>
                <c:pt idx="35">
                  <c:v>97.715079307308642</c:v>
                </c:pt>
                <c:pt idx="36">
                  <c:v>100.00947564995437</c:v>
                </c:pt>
                <c:pt idx="37">
                  <c:v>102.30387199260008</c:v>
                </c:pt>
                <c:pt idx="38">
                  <c:v>104.59826833524579</c:v>
                </c:pt>
                <c:pt idx="39">
                  <c:v>106.89266467789152</c:v>
                </c:pt>
                <c:pt idx="40">
                  <c:v>111.97915307081514</c:v>
                </c:pt>
                <c:pt idx="41">
                  <c:v>119.14445401782001</c:v>
                </c:pt>
                <c:pt idx="42">
                  <c:v>127.69208944484521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1-18D4-DE4C-8A29-B856310AA35B}"/>
            </c:ext>
          </c:extLst>
        </c:ser>
        <c:ser>
          <c:idx val="0"/>
          <c:order val="2"/>
          <c:tx>
            <c:strRef>
              <c:f>'Non-spec. ind. elec. alloc.'!#REF!</c:f>
              <c:strCache>
                <c:ptCount val="1"/>
                <c:pt idx="0">
                  <c:v>#REF!</c:v>
                </c:pt>
              </c:strCache>
            </c:strRef>
          </c:tx>
          <c:spPr>
            <a:solidFill>
              <a:schemeClr val="accent1"/>
            </a:solidFill>
            <a:ln w="25400">
              <a:noFill/>
            </a:ln>
            <a:effectLst/>
          </c:spPr>
          <c:val>
            <c:numRef>
              <c:f>'Non-spec. ind. elec. alloc.'!#REF!</c:f>
              <c:numCache>
                <c:formatCode>General</c:formatCode>
                <c:ptCount val="1"/>
                <c:pt idx="0">
                  <c:v>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2-18D4-DE4C-8A29-B856310AA35B}"/>
            </c:ext>
          </c:extLst>
        </c:ser>
        <c:ser>
          <c:idx val="3"/>
          <c:order val="3"/>
          <c:tx>
            <c:strRef>
              <c:f>'Non-spec. ind. elec. alloc.'!$B$54</c:f>
              <c:strCache>
                <c:ptCount val="1"/>
                <c:pt idx="0">
                  <c:v>Textile and leather</c:v>
                </c:pt>
              </c:strCache>
            </c:strRef>
          </c:tx>
          <c:spPr>
            <a:solidFill>
              <a:schemeClr val="accent4"/>
            </a:solidFill>
            <a:ln>
              <a:noFill/>
            </a:ln>
            <a:effectLst/>
          </c:spPr>
          <c:val>
            <c:numRef>
              <c:f>'Non-spec. ind. elec. alloc.'!$E$54:$AU$54</c:f>
              <c:numCache>
                <c:formatCode>General</c:formatCode>
                <c:ptCount val="43"/>
                <c:pt idx="0">
                  <c:v>1</c:v>
                </c:pt>
                <c:pt idx="1">
                  <c:v>2</c:v>
                </c:pt>
                <c:pt idx="2">
                  <c:v>2</c:v>
                </c:pt>
                <c:pt idx="3">
                  <c:v>2.25</c:v>
                </c:pt>
                <c:pt idx="4">
                  <c:v>2.5</c:v>
                </c:pt>
                <c:pt idx="5">
                  <c:v>2.75</c:v>
                </c:pt>
                <c:pt idx="6">
                  <c:v>3</c:v>
                </c:pt>
                <c:pt idx="7">
                  <c:v>2.5</c:v>
                </c:pt>
                <c:pt idx="8">
                  <c:v>2</c:v>
                </c:pt>
                <c:pt idx="9">
                  <c:v>1.5</c:v>
                </c:pt>
                <c:pt idx="10">
                  <c:v>1</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3-18D4-DE4C-8A29-B856310AA35B}"/>
            </c:ext>
          </c:extLst>
        </c:ser>
        <c:ser>
          <c:idx val="4"/>
          <c:order val="4"/>
          <c:tx>
            <c:strRef>
              <c:f>'Non-spec. ind. elec. alloc.'!$B$55</c:f>
              <c:strCache>
                <c:ptCount val="1"/>
                <c:pt idx="0">
                  <c:v>Non-specified (industry)</c:v>
                </c:pt>
              </c:strCache>
            </c:strRef>
          </c:tx>
          <c:spPr>
            <a:solidFill>
              <a:schemeClr val="accent5"/>
            </a:solidFill>
            <a:ln>
              <a:noFill/>
            </a:ln>
            <a:effectLst/>
          </c:spPr>
          <c:val>
            <c:numRef>
              <c:f>'Non-spec. ind. elec. alloc.'!$E$55:$AU$55</c:f>
              <c:numCache>
                <c:formatCode>General</c:formatCode>
                <c:ptCount val="43"/>
                <c:pt idx="0">
                  <c:v>22</c:v>
                </c:pt>
                <c:pt idx="1">
                  <c:v>25</c:v>
                </c:pt>
                <c:pt idx="2">
                  <c:v>29</c:v>
                </c:pt>
                <c:pt idx="3">
                  <c:v>62.855603657354294</c:v>
                </c:pt>
                <c:pt idx="4">
                  <c:v>47.911207314708562</c:v>
                </c:pt>
                <c:pt idx="5">
                  <c:v>42.966810972062845</c:v>
                </c:pt>
                <c:pt idx="6">
                  <c:v>39.022414629417149</c:v>
                </c:pt>
                <c:pt idx="7">
                  <c:v>15.028018286771413</c:v>
                </c:pt>
                <c:pt idx="8">
                  <c:v>31.433621944125719</c:v>
                </c:pt>
                <c:pt idx="9">
                  <c:v>28.039225601480005</c:v>
                </c:pt>
                <c:pt idx="10">
                  <c:v>22.244829258834287</c:v>
                </c:pt>
                <c:pt idx="11">
                  <c:v>64.350432916188552</c:v>
                </c:pt>
                <c:pt idx="12">
                  <c:v>43.239999999999995</c:v>
                </c:pt>
                <c:pt idx="13">
                  <c:v>13.54</c:v>
                </c:pt>
                <c:pt idx="14">
                  <c:v>50</c:v>
                </c:pt>
                <c:pt idx="15">
                  <c:v>84.172847545605691</c:v>
                </c:pt>
                <c:pt idx="16">
                  <c:v>66.878451202959965</c:v>
                </c:pt>
                <c:pt idx="17">
                  <c:v>90.584054860314254</c:v>
                </c:pt>
                <c:pt idx="18">
                  <c:v>94.289658517668528</c:v>
                </c:pt>
                <c:pt idx="19">
                  <c:v>94.995262175022816</c:v>
                </c:pt>
                <c:pt idx="20">
                  <c:v>105.7008658323771</c:v>
                </c:pt>
                <c:pt idx="21">
                  <c:v>116.40646948973139</c:v>
                </c:pt>
                <c:pt idx="22">
                  <c:v>123.11207314708567</c:v>
                </c:pt>
                <c:pt idx="23">
                  <c:v>88.817676804439955</c:v>
                </c:pt>
                <c:pt idx="24">
                  <c:v>94.523280461794229</c:v>
                </c:pt>
                <c:pt idx="25">
                  <c:v>106.22888411914852</c:v>
                </c:pt>
                <c:pt idx="26">
                  <c:v>168.93448777650281</c:v>
                </c:pt>
                <c:pt idx="27">
                  <c:v>34.640091433857094</c:v>
                </c:pt>
                <c:pt idx="28">
                  <c:v>140.34569509121138</c:v>
                </c:pt>
                <c:pt idx="29">
                  <c:v>136.05129874856564</c:v>
                </c:pt>
                <c:pt idx="30">
                  <c:v>136.75690240591993</c:v>
                </c:pt>
                <c:pt idx="31">
                  <c:v>197.46250606327422</c:v>
                </c:pt>
                <c:pt idx="32">
                  <c:v>86.668109720628507</c:v>
                </c:pt>
                <c:pt idx="33">
                  <c:v>80.873713377982781</c:v>
                </c:pt>
                <c:pt idx="34">
                  <c:v>123.57931703533707</c:v>
                </c:pt>
                <c:pt idx="35">
                  <c:v>211.28492069269134</c:v>
                </c:pt>
                <c:pt idx="36">
                  <c:v>130.99052435004563</c:v>
                </c:pt>
                <c:pt idx="37">
                  <c:v>152.69612800739992</c:v>
                </c:pt>
                <c:pt idx="38">
                  <c:v>146.40173166475421</c:v>
                </c:pt>
                <c:pt idx="39">
                  <c:v>164.1073353221085</c:v>
                </c:pt>
                <c:pt idx="40">
                  <c:v>171.72978931114289</c:v>
                </c:pt>
                <c:pt idx="41">
                  <c:v>185.16431639486279</c:v>
                </c:pt>
                <c:pt idx="42">
                  <c:v>184.7339638572648</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4-18D4-DE4C-8A29-B856310AA35B}"/>
            </c:ext>
          </c:extLst>
        </c:ser>
        <c:dLbls>
          <c:showLegendKey val="0"/>
          <c:showVal val="0"/>
          <c:showCatName val="0"/>
          <c:showSerName val="0"/>
          <c:showPercent val="0"/>
          <c:showBubbleSize val="0"/>
        </c:dLbls>
        <c:axId val="164443408"/>
        <c:axId val="164445728"/>
      </c:areaChart>
      <c:catAx>
        <c:axId val="164443408"/>
        <c:scaling>
          <c:orientation val="minMax"/>
        </c:scaling>
        <c:delete val="0"/>
        <c:axPos val="b"/>
        <c:numFmt formatCode="General" sourceLinked="1"/>
        <c:majorTickMark val="in"/>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45728"/>
        <c:crosses val="autoZero"/>
        <c:auto val="1"/>
        <c:lblAlgn val="ctr"/>
        <c:lblOffset val="100"/>
        <c:noMultiLvlLbl val="0"/>
      </c:catAx>
      <c:valAx>
        <c:axId val="164445728"/>
        <c:scaling>
          <c:orientation val="minMax"/>
        </c:scaling>
        <c:delete val="0"/>
        <c:axPos val="l"/>
        <c:numFmt formatCode="General" sourceLinked="0"/>
        <c:majorTickMark val="in"/>
        <c:minorTickMark val="none"/>
        <c:tickLblPos val="nextTo"/>
        <c:spPr>
          <a:noFill/>
          <a:ln>
            <a:solidFill>
              <a:schemeClr val="accent6">
                <a:lumMod val="60000"/>
                <a:lumOff val="40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43408"/>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chart" Target="../charts/chart2.xml"/><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chart" Target="../charts/chart1.xml"/><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68</xdr:row>
      <xdr:rowOff>25400</xdr:rowOff>
    </xdr:from>
    <xdr:to>
      <xdr:col>7</xdr:col>
      <xdr:colOff>177800</xdr:colOff>
      <xdr:row>89</xdr:row>
      <xdr:rowOff>25400</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0" y="5105400"/>
          <a:ext cx="5956300" cy="4267200"/>
        </a:xfrm>
        <a:prstGeom prst="rect">
          <a:avLst/>
        </a:prstGeom>
      </xdr:spPr>
    </xdr:pic>
    <xdr:clientData/>
  </xdr:twoCellAnchor>
  <xdr:twoCellAnchor editAs="oneCell">
    <xdr:from>
      <xdr:col>8</xdr:col>
      <xdr:colOff>0</xdr:colOff>
      <xdr:row>68</xdr:row>
      <xdr:rowOff>12700</xdr:rowOff>
    </xdr:from>
    <xdr:to>
      <xdr:col>15</xdr:col>
      <xdr:colOff>152400</xdr:colOff>
      <xdr:row>78</xdr:row>
      <xdr:rowOff>101600</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6604000" y="5092700"/>
          <a:ext cx="5930900" cy="2120900"/>
        </a:xfrm>
        <a:prstGeom prst="rect">
          <a:avLst/>
        </a:prstGeom>
      </xdr:spPr>
    </xdr:pic>
    <xdr:clientData/>
  </xdr:twoCellAnchor>
  <xdr:twoCellAnchor editAs="oneCell">
    <xdr:from>
      <xdr:col>45</xdr:col>
      <xdr:colOff>12700</xdr:colOff>
      <xdr:row>92</xdr:row>
      <xdr:rowOff>25400</xdr:rowOff>
    </xdr:from>
    <xdr:to>
      <xdr:col>54</xdr:col>
      <xdr:colOff>627174</xdr:colOff>
      <xdr:row>108</xdr:row>
      <xdr:rowOff>50800</xdr:rowOff>
    </xdr:to>
    <xdr:pic>
      <xdr:nvPicPr>
        <xdr:cNvPr id="4" name="Picture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a:off x="37160200" y="10172700"/>
          <a:ext cx="8043974" cy="3276600"/>
        </a:xfrm>
        <a:prstGeom prst="rect">
          <a:avLst/>
        </a:prstGeom>
      </xdr:spPr>
    </xdr:pic>
    <xdr:clientData/>
  </xdr:twoCellAnchor>
  <xdr:twoCellAnchor editAs="oneCell">
    <xdr:from>
      <xdr:col>46</xdr:col>
      <xdr:colOff>12700</xdr:colOff>
      <xdr:row>109</xdr:row>
      <xdr:rowOff>203199</xdr:rowOff>
    </xdr:from>
    <xdr:to>
      <xdr:col>55</xdr:col>
      <xdr:colOff>520700</xdr:colOff>
      <xdr:row>124</xdr:row>
      <xdr:rowOff>19860</xdr:rowOff>
    </xdr:to>
    <xdr:pic>
      <xdr:nvPicPr>
        <xdr:cNvPr id="7" name="Picture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4"/>
        <a:stretch>
          <a:fillRect/>
        </a:stretch>
      </xdr:blipFill>
      <xdr:spPr>
        <a:xfrm>
          <a:off x="37985700" y="13804899"/>
          <a:ext cx="7937500" cy="2864661"/>
        </a:xfrm>
        <a:prstGeom prst="rect">
          <a:avLst/>
        </a:prstGeom>
      </xdr:spPr>
    </xdr:pic>
    <xdr:clientData/>
  </xdr:twoCellAnchor>
  <xdr:twoCellAnchor editAs="oneCell">
    <xdr:from>
      <xdr:col>47</xdr:col>
      <xdr:colOff>12700</xdr:colOff>
      <xdr:row>126</xdr:row>
      <xdr:rowOff>0</xdr:rowOff>
    </xdr:from>
    <xdr:to>
      <xdr:col>60</xdr:col>
      <xdr:colOff>20252</xdr:colOff>
      <xdr:row>138</xdr:row>
      <xdr:rowOff>21336</xdr:rowOff>
    </xdr:to>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5"/>
        <a:stretch>
          <a:fillRect/>
        </a:stretch>
      </xdr:blipFill>
      <xdr:spPr>
        <a:xfrm>
          <a:off x="38811200" y="17056100"/>
          <a:ext cx="10802552" cy="2459736"/>
        </a:xfrm>
        <a:prstGeom prst="rect">
          <a:avLst/>
        </a:prstGeom>
      </xdr:spPr>
    </xdr:pic>
    <xdr:clientData/>
  </xdr:twoCellAnchor>
  <xdr:twoCellAnchor editAs="oneCell">
    <xdr:from>
      <xdr:col>0</xdr:col>
      <xdr:colOff>0</xdr:colOff>
      <xdr:row>92</xdr:row>
      <xdr:rowOff>88900</xdr:rowOff>
    </xdr:from>
    <xdr:to>
      <xdr:col>9</xdr:col>
      <xdr:colOff>355600</xdr:colOff>
      <xdr:row>100</xdr:row>
      <xdr:rowOff>190500</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6"/>
        <a:stretch>
          <a:fillRect/>
        </a:stretch>
      </xdr:blipFill>
      <xdr:spPr>
        <a:xfrm>
          <a:off x="0" y="9029700"/>
          <a:ext cx="7785100" cy="1727200"/>
        </a:xfrm>
        <a:prstGeom prst="rect">
          <a:avLst/>
        </a:prstGeom>
      </xdr:spPr>
    </xdr:pic>
    <xdr:clientData/>
  </xdr:twoCellAnchor>
  <xdr:twoCellAnchor editAs="oneCell">
    <xdr:from>
      <xdr:col>16</xdr:col>
      <xdr:colOff>0</xdr:colOff>
      <xdr:row>68</xdr:row>
      <xdr:rowOff>0</xdr:rowOff>
    </xdr:from>
    <xdr:to>
      <xdr:col>25</xdr:col>
      <xdr:colOff>622300</xdr:colOff>
      <xdr:row>107</xdr:row>
      <xdr:rowOff>127000</xdr:rowOff>
    </xdr:to>
    <xdr:pic>
      <xdr:nvPicPr>
        <xdr:cNvPr id="10" name="Picture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7"/>
        <a:stretch>
          <a:fillRect/>
        </a:stretch>
      </xdr:blipFill>
      <xdr:spPr>
        <a:xfrm>
          <a:off x="13208000" y="4064000"/>
          <a:ext cx="8051800" cy="8051800"/>
        </a:xfrm>
        <a:prstGeom prst="rect">
          <a:avLst/>
        </a:prstGeom>
      </xdr:spPr>
    </xdr:pic>
    <xdr:clientData/>
  </xdr:twoCellAnchor>
  <xdr:twoCellAnchor editAs="oneCell">
    <xdr:from>
      <xdr:col>16</xdr:col>
      <xdr:colOff>0</xdr:colOff>
      <xdr:row>112</xdr:row>
      <xdr:rowOff>25400</xdr:rowOff>
    </xdr:from>
    <xdr:to>
      <xdr:col>28</xdr:col>
      <xdr:colOff>25400</xdr:colOff>
      <xdr:row>130</xdr:row>
      <xdr:rowOff>114300</xdr:rowOff>
    </xdr:to>
    <xdr:pic>
      <xdr:nvPicPr>
        <xdr:cNvPr id="11" name="Picture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8"/>
        <a:stretch>
          <a:fillRect/>
        </a:stretch>
      </xdr:blipFill>
      <xdr:spPr>
        <a:xfrm>
          <a:off x="13208000" y="13563600"/>
          <a:ext cx="9931400" cy="3746500"/>
        </a:xfrm>
        <a:prstGeom prst="rect">
          <a:avLst/>
        </a:prstGeom>
      </xdr:spPr>
    </xdr:pic>
    <xdr:clientData/>
  </xdr:twoCellAnchor>
  <xdr:twoCellAnchor editAs="oneCell">
    <xdr:from>
      <xdr:col>43</xdr:col>
      <xdr:colOff>12700</xdr:colOff>
      <xdr:row>68</xdr:row>
      <xdr:rowOff>12700</xdr:rowOff>
    </xdr:from>
    <xdr:to>
      <xdr:col>53</xdr:col>
      <xdr:colOff>266700</xdr:colOff>
      <xdr:row>76</xdr:row>
      <xdr:rowOff>88900</xdr:rowOff>
    </xdr:to>
    <xdr:pic>
      <xdr:nvPicPr>
        <xdr:cNvPr id="13" name="Picture 12">
          <a:extLst>
            <a:ext uri="{FF2B5EF4-FFF2-40B4-BE49-F238E27FC236}">
              <a16:creationId xmlns:a16="http://schemas.microsoft.com/office/drawing/2014/main" id="{00000000-0008-0000-0800-00000D000000}"/>
            </a:ext>
          </a:extLst>
        </xdr:cNvPr>
        <xdr:cNvPicPr>
          <a:picLocks noChangeAspect="1"/>
        </xdr:cNvPicPr>
      </xdr:nvPicPr>
      <xdr:blipFill>
        <a:blip xmlns:r="http://schemas.openxmlformats.org/officeDocument/2006/relationships" r:embed="rId9"/>
        <a:stretch>
          <a:fillRect/>
        </a:stretch>
      </xdr:blipFill>
      <xdr:spPr>
        <a:xfrm>
          <a:off x="35509200" y="5283200"/>
          <a:ext cx="8509000" cy="1701800"/>
        </a:xfrm>
        <a:prstGeom prst="rect">
          <a:avLst/>
        </a:prstGeom>
      </xdr:spPr>
    </xdr:pic>
    <xdr:clientData/>
  </xdr:twoCellAnchor>
  <xdr:twoCellAnchor editAs="oneCell">
    <xdr:from>
      <xdr:col>43</xdr:col>
      <xdr:colOff>812800</xdr:colOff>
      <xdr:row>79</xdr:row>
      <xdr:rowOff>25400</xdr:rowOff>
    </xdr:from>
    <xdr:to>
      <xdr:col>55</xdr:col>
      <xdr:colOff>419100</xdr:colOff>
      <xdr:row>87</xdr:row>
      <xdr:rowOff>60231</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10"/>
        <a:stretch>
          <a:fillRect/>
        </a:stretch>
      </xdr:blipFill>
      <xdr:spPr>
        <a:xfrm>
          <a:off x="36309300" y="7531100"/>
          <a:ext cx="9512300" cy="1660431"/>
        </a:xfrm>
        <a:prstGeom prst="rect">
          <a:avLst/>
        </a:prstGeom>
      </xdr:spPr>
    </xdr:pic>
    <xdr:clientData/>
  </xdr:twoCellAnchor>
  <xdr:twoCellAnchor editAs="oneCell">
    <xdr:from>
      <xdr:col>0</xdr:col>
      <xdr:colOff>0</xdr:colOff>
      <xdr:row>141</xdr:row>
      <xdr:rowOff>0</xdr:rowOff>
    </xdr:from>
    <xdr:to>
      <xdr:col>5</xdr:col>
      <xdr:colOff>735170</xdr:colOff>
      <xdr:row>154</xdr:row>
      <xdr:rowOff>101600</xdr:rowOff>
    </xdr:to>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11"/>
        <a:stretch>
          <a:fillRect/>
        </a:stretch>
      </xdr:blipFill>
      <xdr:spPr>
        <a:xfrm>
          <a:off x="0" y="23850600"/>
          <a:ext cx="4862670" cy="2743200"/>
        </a:xfrm>
        <a:prstGeom prst="rect">
          <a:avLst/>
        </a:prstGeom>
      </xdr:spPr>
    </xdr:pic>
    <xdr:clientData/>
  </xdr:twoCellAnchor>
  <xdr:twoCellAnchor editAs="oneCell">
    <xdr:from>
      <xdr:col>0</xdr:col>
      <xdr:colOff>0</xdr:colOff>
      <xdr:row>155</xdr:row>
      <xdr:rowOff>0</xdr:rowOff>
    </xdr:from>
    <xdr:to>
      <xdr:col>5</xdr:col>
      <xdr:colOff>724958</xdr:colOff>
      <xdr:row>161</xdr:row>
      <xdr:rowOff>114300</xdr:rowOff>
    </xdr:to>
    <xdr:pic>
      <xdr:nvPicPr>
        <xdr:cNvPr id="6" name="Picture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12"/>
        <a:stretch>
          <a:fillRect/>
        </a:stretch>
      </xdr:blipFill>
      <xdr:spPr>
        <a:xfrm>
          <a:off x="0" y="26695400"/>
          <a:ext cx="4852458" cy="1333500"/>
        </a:xfrm>
        <a:prstGeom prst="rect">
          <a:avLst/>
        </a:prstGeom>
      </xdr:spPr>
    </xdr:pic>
    <xdr:clientData/>
  </xdr:twoCellAnchor>
  <xdr:twoCellAnchor editAs="oneCell">
    <xdr:from>
      <xdr:col>6</xdr:col>
      <xdr:colOff>12700</xdr:colOff>
      <xdr:row>141</xdr:row>
      <xdr:rowOff>0</xdr:rowOff>
    </xdr:from>
    <xdr:to>
      <xdr:col>11</xdr:col>
      <xdr:colOff>733168</xdr:colOff>
      <xdr:row>154</xdr:row>
      <xdr:rowOff>76200</xdr:rowOff>
    </xdr:to>
    <xdr:pic>
      <xdr:nvPicPr>
        <xdr:cNvPr id="12" name="Picture 11">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13"/>
        <a:stretch>
          <a:fillRect/>
        </a:stretch>
      </xdr:blipFill>
      <xdr:spPr>
        <a:xfrm>
          <a:off x="4965700" y="24218900"/>
          <a:ext cx="4847968" cy="2717800"/>
        </a:xfrm>
        <a:prstGeom prst="rect">
          <a:avLst/>
        </a:prstGeom>
      </xdr:spPr>
    </xdr:pic>
    <xdr:clientData/>
  </xdr:twoCellAnchor>
  <xdr:twoCellAnchor editAs="oneCell">
    <xdr:from>
      <xdr:col>0</xdr:col>
      <xdr:colOff>0</xdr:colOff>
      <xdr:row>163</xdr:row>
      <xdr:rowOff>1</xdr:rowOff>
    </xdr:from>
    <xdr:to>
      <xdr:col>5</xdr:col>
      <xdr:colOff>711200</xdr:colOff>
      <xdr:row>166</xdr:row>
      <xdr:rowOff>100159</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14"/>
        <a:stretch>
          <a:fillRect/>
        </a:stretch>
      </xdr:blipFill>
      <xdr:spPr>
        <a:xfrm>
          <a:off x="0" y="28689301"/>
          <a:ext cx="4838700" cy="709758"/>
        </a:xfrm>
        <a:prstGeom prst="rect">
          <a:avLst/>
        </a:prstGeom>
      </xdr:spPr>
    </xdr:pic>
    <xdr:clientData/>
  </xdr:twoCellAnchor>
  <xdr:twoCellAnchor>
    <xdr:from>
      <xdr:col>47</xdr:col>
      <xdr:colOff>444506</xdr:colOff>
      <xdr:row>5</xdr:row>
      <xdr:rowOff>63500</xdr:rowOff>
    </xdr:from>
    <xdr:to>
      <xdr:col>55</xdr:col>
      <xdr:colOff>647700</xdr:colOff>
      <xdr:row>23</xdr:row>
      <xdr:rowOff>139700</xdr:rowOff>
    </xdr:to>
    <xdr:graphicFrame macro="">
      <xdr:nvGraphicFramePr>
        <xdr:cNvPr id="18" name="Chart 17">
          <a:extLst>
            <a:ext uri="{FF2B5EF4-FFF2-40B4-BE49-F238E27FC236}">
              <a16:creationId xmlns:a16="http://schemas.microsoft.com/office/drawing/2014/main" id="{00000000-0008-0000-0800-00001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47</xdr:col>
      <xdr:colOff>444500</xdr:colOff>
      <xdr:row>24</xdr:row>
      <xdr:rowOff>88900</xdr:rowOff>
    </xdr:from>
    <xdr:to>
      <xdr:col>55</xdr:col>
      <xdr:colOff>685800</xdr:colOff>
      <xdr:row>42</xdr:row>
      <xdr:rowOff>12700</xdr:rowOff>
    </xdr:to>
    <xdr:graphicFrame macro="">
      <xdr:nvGraphicFramePr>
        <xdr:cNvPr id="19" name="Chart 18">
          <a:extLst>
            <a:ext uri="{FF2B5EF4-FFF2-40B4-BE49-F238E27FC236}">
              <a16:creationId xmlns:a16="http://schemas.microsoft.com/office/drawing/2014/main" id="{00000000-0008-0000-0800-00001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4A7704-4ED4-5A49-931B-AD307E28A148}">
  <dimension ref="A5:A9"/>
  <sheetViews>
    <sheetView tabSelected="1" workbookViewId="0">
      <selection activeCell="A10" sqref="A10"/>
    </sheetView>
  </sheetViews>
  <sheetFormatPr baseColWidth="10" defaultRowHeight="16"/>
  <sheetData>
    <row r="5" spans="1:1">
      <c r="A5" t="s">
        <v>112</v>
      </c>
    </row>
    <row r="6" spans="1:1">
      <c r="A6" t="s">
        <v>113</v>
      </c>
    </row>
    <row r="7" spans="1:1">
      <c r="A7" t="s">
        <v>114</v>
      </c>
    </row>
    <row r="8" spans="1:1">
      <c r="A8" t="s">
        <v>115</v>
      </c>
    </row>
    <row r="9" spans="1:1">
      <c r="A9" t="s">
        <v>116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N172"/>
  <sheetViews>
    <sheetView workbookViewId="0">
      <pane xSplit="5" ySplit="1" topLeftCell="F2" activePane="bottomRight" state="frozen"/>
      <selection pane="topRight" activeCell="F1" sqref="F1"/>
      <selection pane="bottomLeft" activeCell="A2" sqref="A2"/>
      <selection pane="bottomRight" activeCell="AR25" sqref="AR25"/>
    </sheetView>
  </sheetViews>
  <sheetFormatPr baseColWidth="10" defaultRowHeight="16"/>
  <cols>
    <col min="58" max="58" width="11.6640625" bestFit="1" customWidth="1"/>
  </cols>
  <sheetData>
    <row r="1" spans="4:49">
      <c r="D1" t="s">
        <v>15</v>
      </c>
      <c r="E1">
        <v>1971</v>
      </c>
      <c r="F1">
        <v>1972</v>
      </c>
      <c r="G1">
        <v>1973</v>
      </c>
      <c r="H1">
        <v>1974</v>
      </c>
      <c r="I1">
        <v>1975</v>
      </c>
      <c r="J1">
        <v>1976</v>
      </c>
      <c r="K1">
        <v>1977</v>
      </c>
      <c r="L1">
        <v>1978</v>
      </c>
      <c r="M1">
        <v>1979</v>
      </c>
      <c r="N1">
        <v>1980</v>
      </c>
      <c r="O1">
        <v>1981</v>
      </c>
      <c r="P1">
        <v>1982</v>
      </c>
      <c r="Q1">
        <v>1983</v>
      </c>
      <c r="R1">
        <v>1984</v>
      </c>
      <c r="S1">
        <v>1985</v>
      </c>
      <c r="T1">
        <v>1986</v>
      </c>
      <c r="U1">
        <v>1987</v>
      </c>
      <c r="V1">
        <v>1988</v>
      </c>
      <c r="W1">
        <v>1989</v>
      </c>
      <c r="X1">
        <v>1990</v>
      </c>
      <c r="Y1">
        <v>1991</v>
      </c>
      <c r="Z1">
        <v>1992</v>
      </c>
      <c r="AA1">
        <v>1993</v>
      </c>
      <c r="AB1">
        <v>1994</v>
      </c>
      <c r="AC1">
        <v>1995</v>
      </c>
      <c r="AD1">
        <v>1996</v>
      </c>
      <c r="AE1">
        <v>1997</v>
      </c>
      <c r="AF1">
        <v>1998</v>
      </c>
      <c r="AG1">
        <v>1999</v>
      </c>
      <c r="AH1">
        <v>2000</v>
      </c>
      <c r="AI1">
        <v>2001</v>
      </c>
      <c r="AJ1">
        <v>2002</v>
      </c>
      <c r="AK1">
        <v>2003</v>
      </c>
      <c r="AL1">
        <v>2004</v>
      </c>
      <c r="AM1">
        <v>2005</v>
      </c>
      <c r="AN1">
        <v>2006</v>
      </c>
      <c r="AO1">
        <v>2007</v>
      </c>
      <c r="AP1">
        <v>2008</v>
      </c>
      <c r="AQ1">
        <v>2009</v>
      </c>
      <c r="AR1">
        <v>2010</v>
      </c>
      <c r="AS1">
        <v>2011</v>
      </c>
      <c r="AT1">
        <v>2012</v>
      </c>
      <c r="AU1">
        <v>2013</v>
      </c>
    </row>
    <row r="2" spans="4:49" ht="21">
      <c r="D2" s="7" t="s">
        <v>109</v>
      </c>
    </row>
    <row r="3" spans="4:49">
      <c r="D3" s="3" t="s">
        <v>16</v>
      </c>
      <c r="E3" s="6">
        <v>253</v>
      </c>
      <c r="F3" s="6">
        <v>289</v>
      </c>
      <c r="G3" s="6">
        <v>336</v>
      </c>
      <c r="H3" s="6">
        <v>353</v>
      </c>
      <c r="I3" s="6">
        <v>343</v>
      </c>
      <c r="J3" s="6">
        <v>363</v>
      </c>
      <c r="K3" s="6">
        <v>382</v>
      </c>
      <c r="L3" s="6">
        <v>324</v>
      </c>
      <c r="M3" s="6">
        <v>403</v>
      </c>
      <c r="N3" s="6">
        <v>457</v>
      </c>
      <c r="O3" s="6">
        <v>462</v>
      </c>
      <c r="P3" s="6">
        <v>427</v>
      </c>
      <c r="Q3" s="6">
        <v>221</v>
      </c>
      <c r="R3" s="6">
        <v>158</v>
      </c>
      <c r="S3" s="6">
        <v>260</v>
      </c>
      <c r="T3" s="6">
        <v>379</v>
      </c>
      <c r="U3" s="6">
        <v>402</v>
      </c>
      <c r="V3" s="6">
        <v>413</v>
      </c>
      <c r="W3" s="6">
        <v>450</v>
      </c>
      <c r="X3" s="6">
        <v>492</v>
      </c>
      <c r="Y3" s="6">
        <v>525</v>
      </c>
      <c r="Z3" s="6">
        <v>568</v>
      </c>
      <c r="AA3" s="6">
        <v>543</v>
      </c>
      <c r="AB3" s="6">
        <v>525</v>
      </c>
      <c r="AC3" s="6">
        <v>526</v>
      </c>
      <c r="AD3" s="6">
        <v>570</v>
      </c>
      <c r="AE3" s="6">
        <v>592</v>
      </c>
      <c r="AF3" s="6">
        <v>425</v>
      </c>
      <c r="AG3" s="6">
        <v>532</v>
      </c>
      <c r="AH3" s="6">
        <v>621</v>
      </c>
      <c r="AI3" s="6">
        <v>676</v>
      </c>
      <c r="AJ3" s="6">
        <v>625</v>
      </c>
      <c r="AK3" s="6">
        <v>506</v>
      </c>
      <c r="AL3" s="6">
        <v>519</v>
      </c>
      <c r="AM3" s="6">
        <v>584</v>
      </c>
      <c r="AN3" s="6">
        <v>725</v>
      </c>
      <c r="AO3" s="6">
        <v>600</v>
      </c>
      <c r="AP3" s="6">
        <v>716</v>
      </c>
      <c r="AQ3" s="6">
        <v>770</v>
      </c>
      <c r="AR3" s="6">
        <v>874</v>
      </c>
      <c r="AS3" s="6">
        <v>963</v>
      </c>
      <c r="AT3" s="6">
        <v>1034</v>
      </c>
      <c r="AU3" s="6">
        <v>1107</v>
      </c>
    </row>
    <row r="4" spans="4:49">
      <c r="D4" s="3" t="s">
        <v>17</v>
      </c>
      <c r="E4" s="6">
        <v>250</v>
      </c>
      <c r="F4" s="6">
        <v>286</v>
      </c>
      <c r="G4" s="6">
        <v>333</v>
      </c>
      <c r="H4" s="6">
        <v>351</v>
      </c>
      <c r="I4" s="6">
        <v>340</v>
      </c>
      <c r="J4" s="6">
        <v>359</v>
      </c>
      <c r="K4" s="6">
        <v>378</v>
      </c>
      <c r="L4" s="6">
        <v>320</v>
      </c>
      <c r="M4" s="6">
        <v>398</v>
      </c>
      <c r="N4" s="6">
        <v>454</v>
      </c>
      <c r="O4" s="6">
        <v>459</v>
      </c>
      <c r="P4" s="6">
        <v>425</v>
      </c>
      <c r="Q4" s="6">
        <v>219</v>
      </c>
      <c r="R4" s="6">
        <v>155</v>
      </c>
      <c r="S4" s="6">
        <v>257</v>
      </c>
      <c r="T4" s="6">
        <v>376</v>
      </c>
      <c r="U4" s="6">
        <v>402</v>
      </c>
      <c r="V4" s="6">
        <v>413</v>
      </c>
      <c r="W4" s="6">
        <v>450</v>
      </c>
      <c r="X4" s="6">
        <v>492</v>
      </c>
      <c r="Y4" s="6">
        <v>525</v>
      </c>
      <c r="Z4" s="6">
        <v>568</v>
      </c>
      <c r="AA4" s="6">
        <v>541</v>
      </c>
      <c r="AB4" s="6">
        <v>523</v>
      </c>
      <c r="AC4" s="6">
        <v>524</v>
      </c>
      <c r="AD4" s="6">
        <v>570</v>
      </c>
      <c r="AE4" s="6">
        <v>589</v>
      </c>
      <c r="AF4" s="6">
        <v>329</v>
      </c>
      <c r="AG4" s="6">
        <v>445</v>
      </c>
      <c r="AH4" s="6">
        <v>568</v>
      </c>
      <c r="AI4" s="6">
        <v>568</v>
      </c>
      <c r="AJ4" s="6">
        <v>433</v>
      </c>
      <c r="AK4" s="6">
        <v>334</v>
      </c>
      <c r="AL4" s="6">
        <v>454</v>
      </c>
      <c r="AM4" s="6">
        <v>484</v>
      </c>
      <c r="AN4" s="6">
        <v>483</v>
      </c>
      <c r="AO4" s="6">
        <v>321</v>
      </c>
      <c r="AP4" s="6">
        <v>533</v>
      </c>
      <c r="AQ4" s="6">
        <v>591</v>
      </c>
      <c r="AR4" s="6">
        <v>602</v>
      </c>
      <c r="AS4" s="6">
        <v>650</v>
      </c>
      <c r="AT4" s="6">
        <v>694</v>
      </c>
      <c r="AU4" s="6">
        <v>708</v>
      </c>
    </row>
    <row r="5" spans="4:49">
      <c r="D5" s="3" t="s">
        <v>18</v>
      </c>
      <c r="E5" s="4">
        <f t="shared" ref="E5:AU5" si="0">E4/E3</f>
        <v>0.98814229249011853</v>
      </c>
      <c r="F5" s="4">
        <f t="shared" si="0"/>
        <v>0.98961937716262971</v>
      </c>
      <c r="G5" s="4">
        <f t="shared" si="0"/>
        <v>0.9910714285714286</v>
      </c>
      <c r="H5" s="4">
        <f t="shared" si="0"/>
        <v>0.99433427762039661</v>
      </c>
      <c r="I5" s="4">
        <f t="shared" si="0"/>
        <v>0.99125364431486884</v>
      </c>
      <c r="J5" s="4">
        <f t="shared" si="0"/>
        <v>0.98898071625344353</v>
      </c>
      <c r="K5" s="4">
        <f t="shared" si="0"/>
        <v>0.98952879581151831</v>
      </c>
      <c r="L5" s="4">
        <f t="shared" si="0"/>
        <v>0.98765432098765427</v>
      </c>
      <c r="M5" s="4">
        <f t="shared" si="0"/>
        <v>0.98759305210918114</v>
      </c>
      <c r="N5" s="4">
        <f t="shared" si="0"/>
        <v>0.99343544857768051</v>
      </c>
      <c r="O5" s="4">
        <f t="shared" si="0"/>
        <v>0.99350649350649356</v>
      </c>
      <c r="P5" s="4">
        <f t="shared" si="0"/>
        <v>0.99531615925058547</v>
      </c>
      <c r="Q5" s="4">
        <f t="shared" si="0"/>
        <v>0.99095022624434392</v>
      </c>
      <c r="R5" s="4">
        <f t="shared" si="0"/>
        <v>0.98101265822784811</v>
      </c>
      <c r="S5" s="4">
        <f t="shared" si="0"/>
        <v>0.9884615384615385</v>
      </c>
      <c r="T5" s="4">
        <f t="shared" si="0"/>
        <v>0.9920844327176781</v>
      </c>
      <c r="U5" s="4">
        <f t="shared" si="0"/>
        <v>1</v>
      </c>
      <c r="V5" s="4">
        <f t="shared" si="0"/>
        <v>1</v>
      </c>
      <c r="W5" s="4">
        <f t="shared" si="0"/>
        <v>1</v>
      </c>
      <c r="X5" s="4">
        <f t="shared" si="0"/>
        <v>1</v>
      </c>
      <c r="Y5" s="4">
        <f t="shared" si="0"/>
        <v>1</v>
      </c>
      <c r="Z5" s="4">
        <f t="shared" si="0"/>
        <v>1</v>
      </c>
      <c r="AA5" s="4">
        <f t="shared" si="0"/>
        <v>0.99631675874769798</v>
      </c>
      <c r="AB5" s="4">
        <f t="shared" si="0"/>
        <v>0.99619047619047618</v>
      </c>
      <c r="AC5" s="4">
        <f t="shared" si="0"/>
        <v>0.99619771863117867</v>
      </c>
      <c r="AD5" s="4">
        <f t="shared" si="0"/>
        <v>1</v>
      </c>
      <c r="AE5" s="4">
        <f t="shared" si="0"/>
        <v>0.99493243243243246</v>
      </c>
      <c r="AF5" s="4">
        <f t="shared" si="0"/>
        <v>0.77411764705882358</v>
      </c>
      <c r="AG5" s="4">
        <f t="shared" si="0"/>
        <v>0.8364661654135338</v>
      </c>
      <c r="AH5" s="4">
        <f t="shared" si="0"/>
        <v>0.91465378421900156</v>
      </c>
      <c r="AI5" s="4">
        <f t="shared" si="0"/>
        <v>0.84023668639053251</v>
      </c>
      <c r="AJ5" s="4">
        <f t="shared" si="0"/>
        <v>0.69279999999999997</v>
      </c>
      <c r="AK5" s="4">
        <f t="shared" si="0"/>
        <v>0.66007905138339917</v>
      </c>
      <c r="AL5" s="4">
        <f t="shared" si="0"/>
        <v>0.87475915221579958</v>
      </c>
      <c r="AM5" s="4">
        <f t="shared" si="0"/>
        <v>0.82876712328767121</v>
      </c>
      <c r="AN5" s="4">
        <f t="shared" si="0"/>
        <v>0.66620689655172416</v>
      </c>
      <c r="AO5" s="4">
        <f t="shared" si="0"/>
        <v>0.53500000000000003</v>
      </c>
      <c r="AP5" s="4">
        <f t="shared" si="0"/>
        <v>0.744413407821229</v>
      </c>
      <c r="AQ5" s="4">
        <f t="shared" si="0"/>
        <v>0.76753246753246751</v>
      </c>
      <c r="AR5" s="4">
        <f t="shared" si="0"/>
        <v>0.68878718535469108</v>
      </c>
      <c r="AS5" s="4">
        <f t="shared" si="0"/>
        <v>0.67497403946002077</v>
      </c>
      <c r="AT5" s="4">
        <f t="shared" si="0"/>
        <v>0.67117988394584138</v>
      </c>
      <c r="AU5" s="4">
        <f t="shared" si="0"/>
        <v>0.63956639566395668</v>
      </c>
    </row>
    <row r="6" spans="4:49">
      <c r="D6" s="3" t="s">
        <v>3</v>
      </c>
      <c r="E6" s="2">
        <v>2</v>
      </c>
      <c r="F6" s="2">
        <v>3</v>
      </c>
      <c r="G6" s="2">
        <v>3</v>
      </c>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row>
    <row r="7" spans="4:49">
      <c r="D7" s="3" t="s">
        <v>9</v>
      </c>
      <c r="E7" s="6">
        <v>0</v>
      </c>
      <c r="F7" s="6">
        <v>0</v>
      </c>
      <c r="G7" s="6">
        <v>0</v>
      </c>
      <c r="H7" s="6">
        <v>1</v>
      </c>
      <c r="I7" s="6">
        <v>0</v>
      </c>
      <c r="J7" s="6">
        <v>1</v>
      </c>
      <c r="K7" s="6">
        <v>1</v>
      </c>
      <c r="L7" s="6">
        <v>0</v>
      </c>
      <c r="M7" s="6">
        <v>0</v>
      </c>
      <c r="N7" s="6">
        <v>0</v>
      </c>
      <c r="O7" s="6">
        <v>1</v>
      </c>
      <c r="P7" s="6">
        <v>8</v>
      </c>
      <c r="Q7" s="6">
        <v>6</v>
      </c>
      <c r="R7" s="6">
        <v>3</v>
      </c>
      <c r="S7" s="6">
        <v>6</v>
      </c>
      <c r="T7" s="6">
        <v>0</v>
      </c>
      <c r="U7" s="6">
        <v>0</v>
      </c>
      <c r="V7" s="6">
        <v>0</v>
      </c>
      <c r="W7" s="6">
        <v>1</v>
      </c>
      <c r="X7" s="6">
        <v>1</v>
      </c>
      <c r="Y7" s="6">
        <v>0</v>
      </c>
      <c r="Z7" s="6">
        <v>0</v>
      </c>
      <c r="AA7" s="6">
        <v>1</v>
      </c>
      <c r="AB7" s="6">
        <v>1</v>
      </c>
      <c r="AC7" s="6">
        <v>42</v>
      </c>
      <c r="AD7" s="6">
        <v>56</v>
      </c>
      <c r="AE7" s="6">
        <v>1</v>
      </c>
      <c r="AF7" s="6">
        <v>0</v>
      </c>
      <c r="AG7" s="6">
        <v>1</v>
      </c>
      <c r="AH7" s="6">
        <v>0</v>
      </c>
      <c r="AI7" s="6">
        <v>0</v>
      </c>
      <c r="AJ7" s="6">
        <v>0</v>
      </c>
      <c r="AK7" s="6">
        <v>0</v>
      </c>
      <c r="AL7" s="6">
        <v>0</v>
      </c>
      <c r="AM7" s="6">
        <v>0</v>
      </c>
      <c r="AN7" s="6">
        <v>0</v>
      </c>
      <c r="AO7" s="6">
        <v>0</v>
      </c>
      <c r="AP7" s="6">
        <v>0</v>
      </c>
      <c r="AQ7" s="6">
        <v>0</v>
      </c>
      <c r="AR7" s="6">
        <v>0</v>
      </c>
      <c r="AS7" s="6">
        <v>0</v>
      </c>
      <c r="AT7" s="6">
        <v>0</v>
      </c>
      <c r="AU7" s="6">
        <v>0</v>
      </c>
    </row>
    <row r="8" spans="4:49">
      <c r="D8" s="3" t="s">
        <v>7</v>
      </c>
      <c r="E8" s="2">
        <v>170</v>
      </c>
      <c r="F8" s="2">
        <v>194</v>
      </c>
      <c r="G8" s="2">
        <v>226</v>
      </c>
    </row>
    <row r="9" spans="4:49">
      <c r="D9" s="3" t="s">
        <v>6</v>
      </c>
      <c r="E9" s="2">
        <v>17</v>
      </c>
      <c r="F9" s="2">
        <v>19</v>
      </c>
      <c r="G9" s="2">
        <v>22</v>
      </c>
    </row>
    <row r="10" spans="4:49">
      <c r="D10" s="3" t="s">
        <v>10</v>
      </c>
      <c r="E10" s="2">
        <v>1</v>
      </c>
      <c r="F10" s="2">
        <v>2</v>
      </c>
      <c r="G10" s="2">
        <v>2</v>
      </c>
    </row>
    <row r="11" spans="4:49">
      <c r="D11" s="3" t="s">
        <v>8</v>
      </c>
      <c r="E11" s="6">
        <v>22</v>
      </c>
      <c r="F11" s="6">
        <v>25</v>
      </c>
      <c r="G11" s="6">
        <v>29</v>
      </c>
      <c r="H11" s="6">
        <v>300</v>
      </c>
      <c r="I11" s="6">
        <v>281</v>
      </c>
      <c r="J11" s="6">
        <v>290</v>
      </c>
      <c r="K11" s="6">
        <v>300</v>
      </c>
      <c r="L11" s="6">
        <v>243</v>
      </c>
      <c r="M11" s="6">
        <v>308</v>
      </c>
      <c r="N11" s="6">
        <v>340</v>
      </c>
      <c r="O11" s="6">
        <v>339</v>
      </c>
      <c r="P11" s="6">
        <v>307</v>
      </c>
      <c r="Q11" s="6">
        <v>111</v>
      </c>
      <c r="R11" s="6">
        <v>47</v>
      </c>
      <c r="S11" s="6">
        <v>125</v>
      </c>
      <c r="T11" s="6">
        <v>236</v>
      </c>
      <c r="U11" s="6">
        <v>271</v>
      </c>
      <c r="V11" s="6">
        <v>297</v>
      </c>
      <c r="W11" s="6">
        <v>303</v>
      </c>
      <c r="X11" s="6">
        <v>306</v>
      </c>
      <c r="Y11" s="6">
        <v>319</v>
      </c>
      <c r="Z11" s="6">
        <v>332</v>
      </c>
      <c r="AA11" s="6">
        <v>341</v>
      </c>
      <c r="AB11" s="6">
        <v>309</v>
      </c>
      <c r="AC11" s="6">
        <v>317</v>
      </c>
      <c r="AD11" s="6">
        <v>331</v>
      </c>
      <c r="AE11" s="6">
        <v>396</v>
      </c>
      <c r="AF11" s="6">
        <v>264</v>
      </c>
      <c r="AG11" s="6">
        <v>372</v>
      </c>
      <c r="AH11" s="6">
        <v>370</v>
      </c>
      <c r="AI11" s="6">
        <v>373</v>
      </c>
      <c r="AJ11" s="6">
        <v>336</v>
      </c>
      <c r="AK11" s="6">
        <v>190</v>
      </c>
      <c r="AL11" s="6">
        <v>174</v>
      </c>
      <c r="AM11" s="6">
        <v>219</v>
      </c>
      <c r="AN11" s="6">
        <v>309</v>
      </c>
      <c r="AO11" s="6">
        <v>231</v>
      </c>
      <c r="AP11" s="6">
        <v>255</v>
      </c>
      <c r="AQ11" s="6">
        <v>251</v>
      </c>
      <c r="AR11" s="6">
        <v>271</v>
      </c>
      <c r="AS11" s="6">
        <v>335</v>
      </c>
      <c r="AT11" s="6">
        <v>357</v>
      </c>
      <c r="AU11" s="6">
        <v>363</v>
      </c>
    </row>
    <row r="12" spans="4:49" s="1" customFormat="1">
      <c r="D12" s="16"/>
    </row>
    <row r="13" spans="4:49" s="1" customFormat="1" ht="21">
      <c r="D13" s="7" t="s">
        <v>3</v>
      </c>
    </row>
    <row r="14" spans="4:49" s="1" customFormat="1">
      <c r="D14" s="16" t="s">
        <v>101</v>
      </c>
      <c r="K14">
        <v>6863559700</v>
      </c>
      <c r="L14">
        <v>7445310600</v>
      </c>
      <c r="M14">
        <v>7258065400</v>
      </c>
      <c r="N14">
        <v>7292301400</v>
      </c>
      <c r="O14">
        <v>7036847200</v>
      </c>
      <c r="P14">
        <v>6549640500</v>
      </c>
      <c r="Q14">
        <v>6250732100.000001</v>
      </c>
      <c r="R14">
        <v>6791268500</v>
      </c>
      <c r="S14">
        <v>7137053900</v>
      </c>
      <c r="T14">
        <v>7508120800</v>
      </c>
      <c r="U14">
        <v>7868127599.999999</v>
      </c>
      <c r="V14">
        <v>8310959100</v>
      </c>
      <c r="W14">
        <v>8733643899.9999981</v>
      </c>
      <c r="X14">
        <v>9024370999.9999981</v>
      </c>
      <c r="Y14">
        <v>9501022600</v>
      </c>
      <c r="Z14">
        <v>9869607099.9999981</v>
      </c>
      <c r="AA14">
        <v>10348283100</v>
      </c>
      <c r="AB14">
        <v>10689776400.000002</v>
      </c>
      <c r="AC14">
        <v>11129384800</v>
      </c>
      <c r="AD14">
        <v>11641610400</v>
      </c>
      <c r="AE14">
        <v>12130134000.000002</v>
      </c>
      <c r="AF14">
        <v>12700297700</v>
      </c>
      <c r="AG14">
        <v>13259110400</v>
      </c>
      <c r="AH14">
        <v>13749697499.999998</v>
      </c>
      <c r="AI14">
        <v>14299685400</v>
      </c>
      <c r="AJ14">
        <v>14943171200.000002</v>
      </c>
      <c r="AK14">
        <v>15720216100.000002</v>
      </c>
      <c r="AL14">
        <v>16600548200.000002</v>
      </c>
      <c r="AM14">
        <v>17579981200</v>
      </c>
      <c r="AN14">
        <v>18705084599.999996</v>
      </c>
      <c r="AO14">
        <v>19518160800</v>
      </c>
      <c r="AP14">
        <v>21304033300</v>
      </c>
      <c r="AQ14">
        <v>22336374800.000004</v>
      </c>
      <c r="AR14">
        <v>24100890400</v>
      </c>
      <c r="AS14">
        <v>27486102100</v>
      </c>
      <c r="AT14">
        <v>30040251400.000004</v>
      </c>
      <c r="AU14">
        <v>32236952300</v>
      </c>
      <c r="AV14"/>
      <c r="AW14"/>
    </row>
    <row r="15" spans="4:49" s="1" customFormat="1">
      <c r="D15" s="16" t="s">
        <v>97</v>
      </c>
      <c r="K15">
        <v>60.936285936285927</v>
      </c>
      <c r="L15">
        <v>65.044925464570142</v>
      </c>
      <c r="M15">
        <v>63.39051614353135</v>
      </c>
      <c r="N15">
        <v>60.056136275648484</v>
      </c>
      <c r="O15">
        <v>55.265987184449315</v>
      </c>
      <c r="P15">
        <v>59.357712479344784</v>
      </c>
      <c r="Q15">
        <f>AVERAGE(P15,R15)</f>
        <v>55.630681586100593</v>
      </c>
      <c r="R15">
        <v>51.903650692856395</v>
      </c>
      <c r="S15">
        <v>48.43166236870244</v>
      </c>
      <c r="T15">
        <v>48.026985693336535</v>
      </c>
      <c r="U15">
        <v>50.703778874141847</v>
      </c>
      <c r="V15">
        <v>49.717062791469175</v>
      </c>
      <c r="W15">
        <v>49.419090298612154</v>
      </c>
      <c r="X15">
        <v>45.067512669906485</v>
      </c>
      <c r="Y15">
        <v>45.559553864590661</v>
      </c>
      <c r="Z15">
        <v>44.963764987760449</v>
      </c>
      <c r="AA15">
        <v>41.366542277763315</v>
      </c>
      <c r="AB15">
        <v>41.977890648341791</v>
      </c>
      <c r="AC15">
        <v>42.703109684201557</v>
      </c>
      <c r="AD15">
        <v>43.878209904137478</v>
      </c>
      <c r="AE15">
        <v>40.052345639846138</v>
      </c>
      <c r="AF15">
        <v>40.233040310548176</v>
      </c>
      <c r="AG15">
        <v>39.927789740574845</v>
      </c>
      <c r="AH15">
        <v>39.413718316466998</v>
      </c>
      <c r="AI15">
        <v>39.325042426658314</v>
      </c>
      <c r="AJ15">
        <v>39.211397520491339</v>
      </c>
      <c r="AK15">
        <v>40.238459003624826</v>
      </c>
      <c r="AL15">
        <v>41.547317397502361</v>
      </c>
      <c r="AM15">
        <v>40.935351158428936</v>
      </c>
      <c r="AN15">
        <v>31.115266171915003</v>
      </c>
      <c r="AO15">
        <v>29.737058929107036</v>
      </c>
      <c r="AP15">
        <v>31.724964262569998</v>
      </c>
      <c r="AQ15">
        <v>32.906382256010616</v>
      </c>
      <c r="AR15">
        <v>30.828175524995487</v>
      </c>
      <c r="AS15">
        <v>26.02256160701031</v>
      </c>
      <c r="AT15">
        <v>23.600367436126881</v>
      </c>
      <c r="AU15">
        <v>23.151448322309609</v>
      </c>
      <c r="AV15"/>
    </row>
    <row r="16" spans="4:49" s="1" customFormat="1">
      <c r="D16" s="16" t="s">
        <v>98</v>
      </c>
      <c r="K16">
        <f>K14*K15/100</f>
        <v>4182398364.1996889</v>
      </c>
      <c r="L16">
        <f t="shared" ref="L16:AU16" si="1">L14*L15/100</f>
        <v>4842796730.3757401</v>
      </c>
      <c r="M16">
        <f t="shared" si="1"/>
        <v>4600925119.0950632</v>
      </c>
      <c r="N16">
        <f t="shared" si="1"/>
        <v>4379474466.4150219</v>
      </c>
      <c r="O16">
        <f t="shared" si="1"/>
        <v>3888983071.7412806</v>
      </c>
      <c r="P16">
        <f t="shared" si="1"/>
        <v>3887716776.4207201</v>
      </c>
      <c r="Q16">
        <f t="shared" si="1"/>
        <v>3477324871.3511791</v>
      </c>
      <c r="R16">
        <f t="shared" si="1"/>
        <v>3524916279.8539882</v>
      </c>
      <c r="S16">
        <f t="shared" si="1"/>
        <v>3456593847.92031</v>
      </c>
      <c r="T16">
        <f t="shared" si="1"/>
        <v>3605924102.4544244</v>
      </c>
      <c r="U16">
        <f t="shared" si="1"/>
        <v>3989438019.839323</v>
      </c>
      <c r="V16">
        <f t="shared" si="1"/>
        <v>4131964754.3203216</v>
      </c>
      <c r="W16">
        <f t="shared" si="1"/>
        <v>4316087365.300231</v>
      </c>
      <c r="X16">
        <f t="shared" si="1"/>
        <v>4067059543.8043656</v>
      </c>
      <c r="Y16">
        <f t="shared" si="1"/>
        <v>4328623509.1339321</v>
      </c>
      <c r="Z16">
        <f t="shared" si="1"/>
        <v>4437746941.659318</v>
      </c>
      <c r="AA16">
        <f t="shared" si="1"/>
        <v>4280726903.5841365</v>
      </c>
      <c r="AB16">
        <f t="shared" si="1"/>
        <v>4487342647.7442484</v>
      </c>
      <c r="AC16">
        <f t="shared" si="1"/>
        <v>4752593398.3208561</v>
      </c>
      <c r="AD16">
        <f t="shared" si="1"/>
        <v>5108130247.5338993</v>
      </c>
      <c r="AE16">
        <f t="shared" si="1"/>
        <v>4858403196.2564945</v>
      </c>
      <c r="AF16">
        <f t="shared" si="1"/>
        <v>5109715893.2006235</v>
      </c>
      <c r="AG16">
        <f t="shared" si="1"/>
        <v>5294069721.9826927</v>
      </c>
      <c r="AH16">
        <f t="shared" si="1"/>
        <v>5419267042.016304</v>
      </c>
      <c r="AI16">
        <f t="shared" si="1"/>
        <v>5623357350.4286642</v>
      </c>
      <c r="AJ16">
        <f t="shared" si="1"/>
        <v>5859426261.3995762</v>
      </c>
      <c r="AK16">
        <f t="shared" si="1"/>
        <v>6325572710.6797304</v>
      </c>
      <c r="AL16">
        <f t="shared" si="1"/>
        <v>6897082450.3793669</v>
      </c>
      <c r="AM16">
        <f t="shared" si="1"/>
        <v>7196427037.8057899</v>
      </c>
      <c r="AN16">
        <f t="shared" si="1"/>
        <v>5820136860.9718809</v>
      </c>
      <c r="AO16">
        <f t="shared" si="1"/>
        <v>5804126978.9738693</v>
      </c>
      <c r="AP16">
        <f t="shared" si="1"/>
        <v>6758696950.9110117</v>
      </c>
      <c r="AQ16">
        <f t="shared" si="1"/>
        <v>7350092873.8232279</v>
      </c>
      <c r="AR16">
        <f t="shared" si="1"/>
        <v>7429864795.5987864</v>
      </c>
      <c r="AS16">
        <f t="shared" si="1"/>
        <v>7152587852.338254</v>
      </c>
      <c r="AT16">
        <f t="shared" si="1"/>
        <v>7089609709.1362495</v>
      </c>
      <c r="AU16">
        <f t="shared" si="1"/>
        <v>7463321352.4220982</v>
      </c>
      <c r="AV16"/>
    </row>
    <row r="17" spans="4:48" s="1" customFormat="1">
      <c r="D17" s="16" t="s">
        <v>99</v>
      </c>
      <c r="K17"/>
      <c r="L17">
        <f>(L16-K16)/L16 * 100</f>
        <v>13.636714546241393</v>
      </c>
      <c r="M17">
        <f t="shared" ref="M17:AU17" si="2">(M16-L16)/M16 * 100</f>
        <v>-5.2570212515923229</v>
      </c>
      <c r="N17">
        <f t="shared" si="2"/>
        <v>-5.056557684678495</v>
      </c>
      <c r="O17">
        <f t="shared" si="2"/>
        <v>-12.612330411973877</v>
      </c>
      <c r="P17">
        <f t="shared" si="2"/>
        <v>-3.2571696792333918E-2</v>
      </c>
      <c r="Q17">
        <f t="shared" si="2"/>
        <v>-11.80194316759583</v>
      </c>
      <c r="R17">
        <f t="shared" si="2"/>
        <v>1.3501429459419789</v>
      </c>
      <c r="S17">
        <f t="shared" si="2"/>
        <v>-1.9765825821504872</v>
      </c>
      <c r="T17">
        <f t="shared" si="2"/>
        <v>4.141247854675326</v>
      </c>
      <c r="U17">
        <f t="shared" si="2"/>
        <v>9.6132316250484049</v>
      </c>
      <c r="V17">
        <f t="shared" si="2"/>
        <v>3.4493695603762022</v>
      </c>
      <c r="W17">
        <f t="shared" si="2"/>
        <v>4.2659611679825602</v>
      </c>
      <c r="X17">
        <f t="shared" si="2"/>
        <v>-6.1230434129056883</v>
      </c>
      <c r="Y17">
        <f t="shared" si="2"/>
        <v>6.0426591681543584</v>
      </c>
      <c r="Z17">
        <f t="shared" si="2"/>
        <v>2.4589827667051134</v>
      </c>
      <c r="AA17">
        <f t="shared" si="2"/>
        <v>-3.6680695034227218</v>
      </c>
      <c r="AB17">
        <f t="shared" si="2"/>
        <v>4.6044120179673822</v>
      </c>
      <c r="AC17">
        <f t="shared" si="2"/>
        <v>5.5811791235985755</v>
      </c>
      <c r="AD17">
        <f t="shared" si="2"/>
        <v>6.9602150294560152</v>
      </c>
      <c r="AE17">
        <f t="shared" si="2"/>
        <v>-5.1401055282901371</v>
      </c>
      <c r="AF17">
        <f t="shared" si="2"/>
        <v>4.9183301419663028</v>
      </c>
      <c r="AG17">
        <f t="shared" si="2"/>
        <v>3.4822705114096326</v>
      </c>
      <c r="AH17">
        <f t="shared" si="2"/>
        <v>2.3102260704803745</v>
      </c>
      <c r="AI17">
        <f t="shared" si="2"/>
        <v>3.6293320110058902</v>
      </c>
      <c r="AJ17">
        <f t="shared" si="2"/>
        <v>4.0288741668458989</v>
      </c>
      <c r="AK17">
        <f t="shared" si="2"/>
        <v>7.3692370730817718</v>
      </c>
      <c r="AL17">
        <f t="shared" si="2"/>
        <v>8.2862535544750688</v>
      </c>
      <c r="AM17">
        <f t="shared" si="2"/>
        <v>4.1596279077637126</v>
      </c>
      <c r="AN17">
        <f t="shared" si="2"/>
        <v>-23.647041465002388</v>
      </c>
      <c r="AO17">
        <f t="shared" si="2"/>
        <v>-0.27583617753383521</v>
      </c>
      <c r="AP17">
        <f t="shared" si="2"/>
        <v>14.123580016536691</v>
      </c>
      <c r="AQ17">
        <f t="shared" si="2"/>
        <v>8.0461013631327827</v>
      </c>
      <c r="AR17">
        <f t="shared" si="2"/>
        <v>1.0736658602833904</v>
      </c>
      <c r="AS17">
        <f t="shared" si="2"/>
        <v>-3.8765961213588969</v>
      </c>
      <c r="AT17">
        <f t="shared" si="2"/>
        <v>-0.8883160820664876</v>
      </c>
      <c r="AU17">
        <f t="shared" si="2"/>
        <v>5.0073100921021796</v>
      </c>
      <c r="AV17"/>
    </row>
    <row r="18" spans="4:48" s="1" customFormat="1">
      <c r="D18" s="16" t="s">
        <v>100</v>
      </c>
      <c r="H18" s="17">
        <f>K18</f>
        <v>1.7245502856329811</v>
      </c>
      <c r="I18" s="17">
        <f>K18</f>
        <v>1.7245502856329811</v>
      </c>
      <c r="J18" s="17">
        <f>K18</f>
        <v>1.7245502856329811</v>
      </c>
      <c r="K18" s="17">
        <f>AVERAGE(L18:P18,S18:AU18)</f>
        <v>1.7245502856329811</v>
      </c>
      <c r="L18">
        <f>L17</f>
        <v>13.636714546241393</v>
      </c>
      <c r="M18">
        <f t="shared" ref="M18:AU18" si="3">M17</f>
        <v>-5.2570212515923229</v>
      </c>
      <c r="N18">
        <f t="shared" si="3"/>
        <v>-5.056557684678495</v>
      </c>
      <c r="O18">
        <f t="shared" si="3"/>
        <v>-12.612330411973877</v>
      </c>
      <c r="P18">
        <f t="shared" si="3"/>
        <v>-3.2571696792333918E-2</v>
      </c>
      <c r="Q18">
        <f t="shared" si="3"/>
        <v>-11.80194316759583</v>
      </c>
      <c r="R18">
        <f t="shared" si="3"/>
        <v>1.3501429459419789</v>
      </c>
      <c r="S18">
        <f t="shared" si="3"/>
        <v>-1.9765825821504872</v>
      </c>
      <c r="T18">
        <f t="shared" si="3"/>
        <v>4.141247854675326</v>
      </c>
      <c r="U18">
        <f t="shared" si="3"/>
        <v>9.6132316250484049</v>
      </c>
      <c r="V18">
        <f t="shared" si="3"/>
        <v>3.4493695603762022</v>
      </c>
      <c r="W18">
        <f t="shared" si="3"/>
        <v>4.2659611679825602</v>
      </c>
      <c r="X18">
        <f t="shared" si="3"/>
        <v>-6.1230434129056883</v>
      </c>
      <c r="Y18">
        <f t="shared" si="3"/>
        <v>6.0426591681543584</v>
      </c>
      <c r="Z18">
        <f t="shared" si="3"/>
        <v>2.4589827667051134</v>
      </c>
      <c r="AA18">
        <f t="shared" si="3"/>
        <v>-3.6680695034227218</v>
      </c>
      <c r="AB18">
        <f t="shared" si="3"/>
        <v>4.6044120179673822</v>
      </c>
      <c r="AC18">
        <f t="shared" si="3"/>
        <v>5.5811791235985755</v>
      </c>
      <c r="AD18">
        <f t="shared" si="3"/>
        <v>6.9602150294560152</v>
      </c>
      <c r="AE18">
        <f t="shared" si="3"/>
        <v>-5.1401055282901371</v>
      </c>
      <c r="AF18">
        <f t="shared" si="3"/>
        <v>4.9183301419663028</v>
      </c>
      <c r="AG18">
        <f t="shared" si="3"/>
        <v>3.4822705114096326</v>
      </c>
      <c r="AH18">
        <f t="shared" si="3"/>
        <v>2.3102260704803745</v>
      </c>
      <c r="AI18">
        <f t="shared" si="3"/>
        <v>3.6293320110058902</v>
      </c>
      <c r="AJ18">
        <f t="shared" si="3"/>
        <v>4.0288741668458989</v>
      </c>
      <c r="AK18">
        <f t="shared" si="3"/>
        <v>7.3692370730817718</v>
      </c>
      <c r="AL18">
        <f t="shared" si="3"/>
        <v>8.2862535544750688</v>
      </c>
      <c r="AM18">
        <f t="shared" si="3"/>
        <v>4.1596279077637126</v>
      </c>
      <c r="AN18">
        <f t="shared" si="3"/>
        <v>-23.647041465002388</v>
      </c>
      <c r="AO18">
        <f t="shared" si="3"/>
        <v>-0.27583617753383521</v>
      </c>
      <c r="AP18">
        <f t="shared" si="3"/>
        <v>14.123580016536691</v>
      </c>
      <c r="AQ18">
        <f t="shared" si="3"/>
        <v>8.0461013631327827</v>
      </c>
      <c r="AR18">
        <f t="shared" si="3"/>
        <v>1.0736658602833904</v>
      </c>
      <c r="AS18">
        <f t="shared" si="3"/>
        <v>-3.8765961213588969</v>
      </c>
      <c r="AT18">
        <f t="shared" si="3"/>
        <v>-0.8883160820664876</v>
      </c>
      <c r="AU18">
        <f t="shared" si="3"/>
        <v>5.0073100921021796</v>
      </c>
      <c r="AV18"/>
    </row>
    <row r="19" spans="4:48" s="1" customFormat="1">
      <c r="D19" s="16"/>
    </row>
    <row r="20" spans="4:48" s="1" customFormat="1">
      <c r="D20" s="16" t="s">
        <v>28</v>
      </c>
      <c r="E20" s="1" t="s">
        <v>52</v>
      </c>
      <c r="F20" s="1" t="s">
        <v>52</v>
      </c>
      <c r="G20" s="1" t="s">
        <v>52</v>
      </c>
      <c r="H20" s="1" t="s">
        <v>102</v>
      </c>
    </row>
    <row r="21" spans="4:48" s="1" customFormat="1">
      <c r="D21" s="16" t="s">
        <v>108</v>
      </c>
      <c r="E21" s="1">
        <f>E6</f>
        <v>2</v>
      </c>
      <c r="F21" s="1">
        <f>F6</f>
        <v>3</v>
      </c>
      <c r="G21" s="1">
        <f>G6</f>
        <v>3</v>
      </c>
      <c r="H21" s="1">
        <f>G21*(1+H18/100)</f>
        <v>3.0517365085689896</v>
      </c>
      <c r="I21" s="1">
        <f t="shared" ref="I21:AU21" si="4">H21*(1+I18/100)</f>
        <v>3.1043652392442822</v>
      </c>
      <c r="J21" s="1">
        <f t="shared" si="4"/>
        <v>3.1579015788447604</v>
      </c>
      <c r="K21" s="1">
        <f t="shared" si="4"/>
        <v>3.2123611795427363</v>
      </c>
      <c r="L21" s="1">
        <f t="shared" si="4"/>
        <v>3.6504217037912525</v>
      </c>
      <c r="M21" s="1">
        <f t="shared" si="4"/>
        <v>3.4585182590502082</v>
      </c>
      <c r="N21" s="1">
        <f t="shared" si="4"/>
        <v>3.2836362882461958</v>
      </c>
      <c r="O21" s="1">
        <f t="shared" si="4"/>
        <v>2.8694932300451108</v>
      </c>
      <c r="P21" s="1">
        <f t="shared" si="4"/>
        <v>2.8685585874107438</v>
      </c>
      <c r="Q21" s="1">
        <f t="shared" si="4"/>
        <v>2.530012933195338</v>
      </c>
      <c r="R21" s="1">
        <f t="shared" si="4"/>
        <v>2.5641717243442947</v>
      </c>
      <c r="S21" s="1">
        <f t="shared" si="4"/>
        <v>2.5134887526644776</v>
      </c>
      <c r="T21" s="1">
        <f t="shared" si="4"/>
        <v>2.6175785517117012</v>
      </c>
      <c r="U21" s="1">
        <f t="shared" si="4"/>
        <v>2.8692124408553346</v>
      </c>
      <c r="V21" s="1">
        <f t="shared" si="4"/>
        <v>2.9681821814127254</v>
      </c>
      <c r="W21" s="1">
        <f t="shared" si="4"/>
        <v>3.0948036806667703</v>
      </c>
      <c r="X21" s="1">
        <f t="shared" si="4"/>
        <v>2.9053075077553405</v>
      </c>
      <c r="Y21" s="1">
        <f t="shared" si="4"/>
        <v>3.0808653382357956</v>
      </c>
      <c r="Z21" s="1">
        <f t="shared" si="4"/>
        <v>3.1566232859684047</v>
      </c>
      <c r="AA21" s="1">
        <f t="shared" si="4"/>
        <v>3.0408361498778573</v>
      </c>
      <c r="AB21" s="1">
        <f t="shared" si="4"/>
        <v>3.18084877500953</v>
      </c>
      <c r="AC21" s="1">
        <f t="shared" si="4"/>
        <v>3.3583776427936027</v>
      </c>
      <c r="AD21" s="1">
        <f t="shared" si="4"/>
        <v>3.5921279482332134</v>
      </c>
      <c r="AE21" s="1">
        <f t="shared" si="4"/>
        <v>3.4074887809828227</v>
      </c>
      <c r="AF21" s="1">
        <f t="shared" si="4"/>
        <v>3.575080328782021</v>
      </c>
      <c r="AG21" s="1">
        <f t="shared" si="4"/>
        <v>3.699574296830404</v>
      </c>
      <c r="AH21" s="1">
        <f t="shared" si="4"/>
        <v>3.7850428267325706</v>
      </c>
      <c r="AI21" s="1">
        <f t="shared" si="4"/>
        <v>3.9224145976734577</v>
      </c>
      <c r="AJ21" s="1">
        <f t="shared" si="4"/>
        <v>4.0804437461157157</v>
      </c>
      <c r="AK21" s="1">
        <f t="shared" si="4"/>
        <v>4.3811413194007214</v>
      </c>
      <c r="AL21" s="1">
        <f t="shared" si="4"/>
        <v>4.7441737977061402</v>
      </c>
      <c r="AM21" s="1">
        <f t="shared" si="4"/>
        <v>4.9415137749883389</v>
      </c>
      <c r="AN21" s="1">
        <f t="shared" si="4"/>
        <v>3.772991963618042</v>
      </c>
      <c r="AO21" s="1">
        <f t="shared" si="4"/>
        <v>3.7625846868069392</v>
      </c>
      <c r="AP21" s="1">
        <f t="shared" si="4"/>
        <v>4.2939963457380737</v>
      </c>
      <c r="AQ21" s="1">
        <f t="shared" si="4"/>
        <v>4.6394956442453763</v>
      </c>
      <c r="AR21" s="1">
        <f t="shared" si="4"/>
        <v>4.6893083250669738</v>
      </c>
      <c r="AS21" s="1">
        <f t="shared" si="4"/>
        <v>4.5075227804188671</v>
      </c>
      <c r="AT21" s="1">
        <f t="shared" si="4"/>
        <v>4.467481730657596</v>
      </c>
      <c r="AU21" s="1">
        <f t="shared" si="4"/>
        <v>4.6911823942196351</v>
      </c>
    </row>
    <row r="22" spans="4:48" s="1" customFormat="1">
      <c r="D22" s="16" t="s">
        <v>110</v>
      </c>
      <c r="E22" s="1">
        <v>0</v>
      </c>
      <c r="F22" s="1">
        <v>0</v>
      </c>
      <c r="G22" s="1">
        <v>0</v>
      </c>
      <c r="H22" s="1">
        <f t="shared" ref="H22:AU22" si="5">H21/H7</f>
        <v>3.0517365085689896</v>
      </c>
      <c r="I22" s="1" t="e">
        <f t="shared" si="5"/>
        <v>#DIV/0!</v>
      </c>
      <c r="J22" s="1">
        <f t="shared" si="5"/>
        <v>3.1579015788447604</v>
      </c>
      <c r="K22" s="1">
        <f t="shared" si="5"/>
        <v>3.2123611795427363</v>
      </c>
      <c r="L22" s="1" t="e">
        <f t="shared" si="5"/>
        <v>#DIV/0!</v>
      </c>
      <c r="M22" s="1" t="e">
        <f t="shared" si="5"/>
        <v>#DIV/0!</v>
      </c>
      <c r="N22" s="1" t="e">
        <f t="shared" si="5"/>
        <v>#DIV/0!</v>
      </c>
      <c r="O22" s="1">
        <f t="shared" si="5"/>
        <v>2.8694932300451108</v>
      </c>
      <c r="P22" s="1">
        <f t="shared" si="5"/>
        <v>0.35856982342634297</v>
      </c>
      <c r="Q22" s="1">
        <f t="shared" si="5"/>
        <v>0.42166882219922303</v>
      </c>
      <c r="R22" s="1">
        <f t="shared" si="5"/>
        <v>0.85472390811476495</v>
      </c>
      <c r="S22" s="1">
        <f t="shared" si="5"/>
        <v>0.41891479211074628</v>
      </c>
      <c r="T22" s="1" t="e">
        <f t="shared" si="5"/>
        <v>#DIV/0!</v>
      </c>
      <c r="U22" s="1" t="e">
        <f t="shared" si="5"/>
        <v>#DIV/0!</v>
      </c>
      <c r="V22" s="1" t="e">
        <f t="shared" si="5"/>
        <v>#DIV/0!</v>
      </c>
      <c r="W22" s="1">
        <f t="shared" si="5"/>
        <v>3.0948036806667703</v>
      </c>
      <c r="X22" s="1">
        <f t="shared" si="5"/>
        <v>2.9053075077553405</v>
      </c>
      <c r="Y22" s="1" t="e">
        <f t="shared" si="5"/>
        <v>#DIV/0!</v>
      </c>
      <c r="Z22" s="1" t="e">
        <f t="shared" si="5"/>
        <v>#DIV/0!</v>
      </c>
      <c r="AA22" s="1">
        <f t="shared" si="5"/>
        <v>3.0408361498778573</v>
      </c>
      <c r="AB22" s="1">
        <f t="shared" si="5"/>
        <v>3.18084877500953</v>
      </c>
      <c r="AC22" s="1">
        <f t="shared" si="5"/>
        <v>7.9961372447466733E-2</v>
      </c>
      <c r="AD22" s="1">
        <f t="shared" si="5"/>
        <v>6.4145141932735947E-2</v>
      </c>
      <c r="AE22" s="1">
        <f t="shared" si="5"/>
        <v>3.4074887809828227</v>
      </c>
      <c r="AF22" s="1" t="e">
        <f t="shared" si="5"/>
        <v>#DIV/0!</v>
      </c>
      <c r="AG22" s="1">
        <f t="shared" si="5"/>
        <v>3.699574296830404</v>
      </c>
      <c r="AH22" s="1" t="e">
        <f t="shared" si="5"/>
        <v>#DIV/0!</v>
      </c>
      <c r="AI22" s="1" t="e">
        <f t="shared" si="5"/>
        <v>#DIV/0!</v>
      </c>
      <c r="AJ22" s="1" t="e">
        <f t="shared" si="5"/>
        <v>#DIV/0!</v>
      </c>
      <c r="AK22" s="1" t="e">
        <f t="shared" si="5"/>
        <v>#DIV/0!</v>
      </c>
      <c r="AL22" s="1" t="e">
        <f t="shared" si="5"/>
        <v>#DIV/0!</v>
      </c>
      <c r="AM22" s="1" t="e">
        <f t="shared" si="5"/>
        <v>#DIV/0!</v>
      </c>
      <c r="AN22" s="1" t="e">
        <f t="shared" si="5"/>
        <v>#DIV/0!</v>
      </c>
      <c r="AO22" s="1" t="e">
        <f t="shared" si="5"/>
        <v>#DIV/0!</v>
      </c>
      <c r="AP22" s="1" t="e">
        <f t="shared" si="5"/>
        <v>#DIV/0!</v>
      </c>
      <c r="AQ22" s="1" t="e">
        <f t="shared" si="5"/>
        <v>#DIV/0!</v>
      </c>
      <c r="AR22" s="1" t="e">
        <f t="shared" si="5"/>
        <v>#DIV/0!</v>
      </c>
      <c r="AS22" s="1" t="e">
        <f t="shared" si="5"/>
        <v>#DIV/0!</v>
      </c>
      <c r="AT22" s="1" t="e">
        <f t="shared" si="5"/>
        <v>#DIV/0!</v>
      </c>
      <c r="AU22" s="1" t="e">
        <f t="shared" si="5"/>
        <v>#DIV/0!</v>
      </c>
    </row>
    <row r="23" spans="4:48">
      <c r="D23" s="3"/>
      <c r="E23" s="1"/>
      <c r="F23" s="1"/>
      <c r="G23" s="1"/>
    </row>
    <row r="24" spans="4:48" ht="21">
      <c r="D24" s="7" t="s">
        <v>61</v>
      </c>
    </row>
    <row r="25" spans="4:48">
      <c r="D25" s="3" t="s">
        <v>65</v>
      </c>
      <c r="AR25">
        <f>BI85</f>
        <v>106.89266467789152</v>
      </c>
      <c r="AS25">
        <f>BI86</f>
        <v>111.97915307081514</v>
      </c>
      <c r="AT25">
        <f>BI87</f>
        <v>119.14445401782001</v>
      </c>
      <c r="AU25">
        <f>BI88</f>
        <v>127.69208944484521</v>
      </c>
    </row>
    <row r="26" spans="4:48">
      <c r="D26" s="3"/>
    </row>
    <row r="27" spans="4:48">
      <c r="D27" s="3" t="s">
        <v>28</v>
      </c>
      <c r="E27" t="s">
        <v>52</v>
      </c>
      <c r="F27" t="s">
        <v>52</v>
      </c>
      <c r="G27" t="s">
        <v>52</v>
      </c>
      <c r="H27" t="s">
        <v>72</v>
      </c>
      <c r="I27" t="s">
        <v>72</v>
      </c>
      <c r="J27" t="s">
        <v>72</v>
      </c>
      <c r="K27" t="s">
        <v>72</v>
      </c>
      <c r="L27" t="s">
        <v>72</v>
      </c>
      <c r="M27" t="s">
        <v>72</v>
      </c>
      <c r="N27" t="s">
        <v>72</v>
      </c>
      <c r="O27" t="s">
        <v>72</v>
      </c>
      <c r="P27" t="s">
        <v>72</v>
      </c>
      <c r="Q27" t="s">
        <v>75</v>
      </c>
      <c r="R27" t="s">
        <v>74</v>
      </c>
      <c r="S27" t="s">
        <v>76</v>
      </c>
      <c r="T27" t="s">
        <v>72</v>
      </c>
      <c r="U27" t="s">
        <v>72</v>
      </c>
      <c r="V27" t="s">
        <v>72</v>
      </c>
      <c r="W27" t="s">
        <v>72</v>
      </c>
      <c r="X27" t="s">
        <v>72</v>
      </c>
      <c r="Y27" t="s">
        <v>72</v>
      </c>
      <c r="Z27" t="s">
        <v>72</v>
      </c>
      <c r="AA27" t="s">
        <v>72</v>
      </c>
      <c r="AB27" t="s">
        <v>72</v>
      </c>
      <c r="AC27" t="s">
        <v>72</v>
      </c>
      <c r="AD27" t="s">
        <v>72</v>
      </c>
      <c r="AE27" t="s">
        <v>72</v>
      </c>
      <c r="AF27" t="s">
        <v>72</v>
      </c>
      <c r="AG27" t="s">
        <v>72</v>
      </c>
      <c r="AH27" t="s">
        <v>72</v>
      </c>
      <c r="AI27" t="s">
        <v>72</v>
      </c>
      <c r="AJ27" t="s">
        <v>72</v>
      </c>
      <c r="AK27" t="s">
        <v>72</v>
      </c>
      <c r="AL27" t="s">
        <v>72</v>
      </c>
      <c r="AM27" t="s">
        <v>72</v>
      </c>
      <c r="AN27" t="s">
        <v>72</v>
      </c>
      <c r="AO27" t="s">
        <v>72</v>
      </c>
      <c r="AP27" t="s">
        <v>72</v>
      </c>
      <c r="AQ27" t="s">
        <v>72</v>
      </c>
      <c r="AR27" t="s">
        <v>56</v>
      </c>
      <c r="AS27" t="s">
        <v>56</v>
      </c>
      <c r="AT27" t="s">
        <v>56</v>
      </c>
      <c r="AU27" t="s">
        <v>56</v>
      </c>
    </row>
    <row r="28" spans="4:48">
      <c r="D28" s="3" t="s">
        <v>71</v>
      </c>
      <c r="E28">
        <f>E9</f>
        <v>17</v>
      </c>
      <c r="F28">
        <f>F9</f>
        <v>19</v>
      </c>
      <c r="G28">
        <f>G9</f>
        <v>22</v>
      </c>
      <c r="H28">
        <f t="shared" ref="H28:P28" si="6">$G28 + ($AR28-$G28) / ($AR$1-$G$1) * (H$1-$G$1)</f>
        <v>24.294396342645715</v>
      </c>
      <c r="I28">
        <f t="shared" si="6"/>
        <v>26.588792685291434</v>
      </c>
      <c r="J28">
        <f t="shared" si="6"/>
        <v>28.883189027937149</v>
      </c>
      <c r="K28">
        <f t="shared" si="6"/>
        <v>31.177585370582868</v>
      </c>
      <c r="L28">
        <f t="shared" si="6"/>
        <v>33.471981713228587</v>
      </c>
      <c r="M28">
        <f t="shared" si="6"/>
        <v>35.766378055874299</v>
      </c>
      <c r="N28">
        <f t="shared" si="6"/>
        <v>38.060774398520017</v>
      </c>
      <c r="O28">
        <f t="shared" si="6"/>
        <v>40.355170741165736</v>
      </c>
      <c r="P28">
        <f t="shared" si="6"/>
        <v>42.649567083811448</v>
      </c>
      <c r="Q28">
        <v>17.760000000000002</v>
      </c>
      <c r="R28">
        <v>8.4600000000000009</v>
      </c>
      <c r="S28">
        <v>25</v>
      </c>
      <c r="T28">
        <f t="shared" ref="T28:AQ28" si="7">$G28 + ($AR28-$G28) / ($AR$1-$G$1) * (T$1-$G$1)</f>
        <v>51.827152454394316</v>
      </c>
      <c r="U28">
        <f t="shared" si="7"/>
        <v>54.121548797040035</v>
      </c>
      <c r="V28">
        <f t="shared" si="7"/>
        <v>56.415945139685746</v>
      </c>
      <c r="W28">
        <f t="shared" si="7"/>
        <v>58.710341482331465</v>
      </c>
      <c r="X28">
        <f t="shared" si="7"/>
        <v>61.004737824977184</v>
      </c>
      <c r="Y28">
        <f t="shared" si="7"/>
        <v>63.299134167622896</v>
      </c>
      <c r="Z28">
        <f t="shared" si="7"/>
        <v>65.593530510268607</v>
      </c>
      <c r="AA28">
        <f t="shared" si="7"/>
        <v>67.887926852914333</v>
      </c>
      <c r="AB28">
        <f t="shared" si="7"/>
        <v>70.182323195560045</v>
      </c>
      <c r="AC28">
        <f t="shared" si="7"/>
        <v>72.476719538205771</v>
      </c>
      <c r="AD28">
        <f t="shared" si="7"/>
        <v>74.771115880851482</v>
      </c>
      <c r="AE28">
        <f t="shared" si="7"/>
        <v>77.065512223497194</v>
      </c>
      <c r="AF28">
        <f t="shared" si="7"/>
        <v>79.359908566142906</v>
      </c>
      <c r="AG28">
        <f t="shared" si="7"/>
        <v>81.654304908788632</v>
      </c>
      <c r="AH28">
        <f t="shared" si="7"/>
        <v>83.948701251434358</v>
      </c>
      <c r="AI28">
        <f t="shared" si="7"/>
        <v>86.243097594080069</v>
      </c>
      <c r="AJ28">
        <f t="shared" si="7"/>
        <v>88.537493936725781</v>
      </c>
      <c r="AK28">
        <f t="shared" si="7"/>
        <v>90.831890279371493</v>
      </c>
      <c r="AL28">
        <f t="shared" si="7"/>
        <v>93.126286622017219</v>
      </c>
      <c r="AM28">
        <f t="shared" si="7"/>
        <v>95.42068296466293</v>
      </c>
      <c r="AN28">
        <f t="shared" si="7"/>
        <v>97.715079307308642</v>
      </c>
      <c r="AO28">
        <f t="shared" si="7"/>
        <v>100.00947564995437</v>
      </c>
      <c r="AP28">
        <f t="shared" si="7"/>
        <v>102.30387199260008</v>
      </c>
      <c r="AQ28">
        <f t="shared" si="7"/>
        <v>104.59826833524579</v>
      </c>
      <c r="AR28">
        <f>AR25</f>
        <v>106.89266467789152</v>
      </c>
      <c r="AS28">
        <f t="shared" ref="AS28:AU28" si="8">AS25</f>
        <v>111.97915307081514</v>
      </c>
      <c r="AT28">
        <f t="shared" si="8"/>
        <v>119.14445401782001</v>
      </c>
      <c r="AU28">
        <f t="shared" si="8"/>
        <v>127.69208944484521</v>
      </c>
    </row>
    <row r="29" spans="4:48">
      <c r="D29" s="3" t="s">
        <v>73</v>
      </c>
      <c r="E29">
        <v>0</v>
      </c>
      <c r="F29">
        <v>0</v>
      </c>
      <c r="G29">
        <v>0</v>
      </c>
      <c r="H29">
        <f t="shared" ref="H29:AU29" si="9">H28/H11</f>
        <v>8.0981321142152382E-2</v>
      </c>
      <c r="I29">
        <f t="shared" si="9"/>
        <v>9.4622038025948166E-2</v>
      </c>
      <c r="J29">
        <f t="shared" si="9"/>
        <v>9.9597203544610866E-2</v>
      </c>
      <c r="K29">
        <f t="shared" si="9"/>
        <v>0.10392528456860955</v>
      </c>
      <c r="L29">
        <f t="shared" si="9"/>
        <v>0.13774478071287485</v>
      </c>
      <c r="M29">
        <f t="shared" si="9"/>
        <v>0.11612460407751396</v>
      </c>
      <c r="N29">
        <f t="shared" si="9"/>
        <v>0.11194345411329416</v>
      </c>
      <c r="O29">
        <f t="shared" si="9"/>
        <v>0.1190418015963591</v>
      </c>
      <c r="P29">
        <f t="shared" si="9"/>
        <v>0.13892367128277344</v>
      </c>
      <c r="Q29">
        <f t="shared" si="9"/>
        <v>0.16</v>
      </c>
      <c r="R29">
        <f t="shared" si="9"/>
        <v>0.18000000000000002</v>
      </c>
      <c r="S29">
        <f t="shared" si="9"/>
        <v>0.2</v>
      </c>
      <c r="T29">
        <f t="shared" si="9"/>
        <v>0.21960657819658608</v>
      </c>
      <c r="U29">
        <f t="shared" si="9"/>
        <v>0.19971051216619939</v>
      </c>
      <c r="V29">
        <f t="shared" si="9"/>
        <v>0.18995267723799913</v>
      </c>
      <c r="W29">
        <f t="shared" si="9"/>
        <v>0.19376350324201805</v>
      </c>
      <c r="X29">
        <f t="shared" si="9"/>
        <v>0.19936188831691889</v>
      </c>
      <c r="Y29">
        <f t="shared" si="9"/>
        <v>0.19842988767279904</v>
      </c>
      <c r="Z29">
        <f t="shared" si="9"/>
        <v>0.19757087503092954</v>
      </c>
      <c r="AA29">
        <f t="shared" si="9"/>
        <v>0.1990848294806872</v>
      </c>
      <c r="AB29">
        <f t="shared" si="9"/>
        <v>0.22712725953255677</v>
      </c>
      <c r="AC29">
        <f t="shared" si="9"/>
        <v>0.2286331846631097</v>
      </c>
      <c r="AD29">
        <f t="shared" si="9"/>
        <v>0.22589460991193802</v>
      </c>
      <c r="AE29">
        <f t="shared" si="9"/>
        <v>0.19460987935226565</v>
      </c>
      <c r="AF29">
        <f t="shared" si="9"/>
        <v>0.30060571426569282</v>
      </c>
      <c r="AG29">
        <f t="shared" si="9"/>
        <v>0.21950081964728127</v>
      </c>
      <c r="AH29">
        <f t="shared" si="9"/>
        <v>0.22688838176063339</v>
      </c>
      <c r="AI29">
        <f t="shared" si="9"/>
        <v>0.23121473885812352</v>
      </c>
      <c r="AJ29">
        <f t="shared" si="9"/>
        <v>0.26350444624025532</v>
      </c>
      <c r="AK29">
        <f t="shared" si="9"/>
        <v>0.47806258041774469</v>
      </c>
      <c r="AL29">
        <f t="shared" si="9"/>
        <v>0.53520854380469662</v>
      </c>
      <c r="AM29">
        <f t="shared" si="9"/>
        <v>0.43571088111718231</v>
      </c>
      <c r="AN29">
        <f t="shared" si="9"/>
        <v>0.31623003012073997</v>
      </c>
      <c r="AO29">
        <f t="shared" si="9"/>
        <v>0.43294145303010551</v>
      </c>
      <c r="AP29">
        <f t="shared" si="9"/>
        <v>0.40119165487294151</v>
      </c>
      <c r="AQ29">
        <f t="shared" si="9"/>
        <v>0.4167261686663179</v>
      </c>
      <c r="AR29">
        <f t="shared" si="9"/>
        <v>0.39443787704019012</v>
      </c>
      <c r="AS29">
        <f t="shared" si="9"/>
        <v>0.33426612856959742</v>
      </c>
      <c r="AT29">
        <f t="shared" si="9"/>
        <v>0.33373796643647063</v>
      </c>
      <c r="AU29">
        <f t="shared" si="9"/>
        <v>0.35176884144585457</v>
      </c>
    </row>
    <row r="30" spans="4:48">
      <c r="D30" s="3"/>
    </row>
    <row r="31" spans="4:48" ht="21">
      <c r="D31" s="7" t="s">
        <v>60</v>
      </c>
      <c r="E31" s="4"/>
      <c r="F31" s="4"/>
      <c r="G31" s="4"/>
      <c r="H31" s="4"/>
      <c r="I31" s="4"/>
      <c r="J31" s="4"/>
      <c r="K31" s="4"/>
      <c r="L31" s="4"/>
      <c r="M31" s="4"/>
      <c r="N31" s="4"/>
      <c r="O31" s="4"/>
      <c r="P31" s="4"/>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row>
    <row r="32" spans="4:48">
      <c r="D32" s="3" t="s">
        <v>66</v>
      </c>
      <c r="E32" s="5">
        <f t="shared" ref="E32:AU32" si="10">0.6*E4</f>
        <v>150</v>
      </c>
      <c r="F32" s="5">
        <f t="shared" si="10"/>
        <v>171.6</v>
      </c>
      <c r="G32" s="5">
        <f t="shared" si="10"/>
        <v>199.79999999999998</v>
      </c>
      <c r="H32" s="5">
        <f t="shared" si="10"/>
        <v>210.6</v>
      </c>
      <c r="I32" s="5">
        <f t="shared" si="10"/>
        <v>204</v>
      </c>
      <c r="J32" s="5">
        <f t="shared" si="10"/>
        <v>215.4</v>
      </c>
      <c r="K32" s="5">
        <f t="shared" si="10"/>
        <v>226.79999999999998</v>
      </c>
      <c r="L32" s="5">
        <f t="shared" si="10"/>
        <v>192</v>
      </c>
      <c r="M32" s="5">
        <f t="shared" si="10"/>
        <v>238.79999999999998</v>
      </c>
      <c r="N32" s="5">
        <f t="shared" si="10"/>
        <v>272.39999999999998</v>
      </c>
      <c r="O32" s="5">
        <f t="shared" si="10"/>
        <v>275.39999999999998</v>
      </c>
      <c r="P32" s="5">
        <f t="shared" si="10"/>
        <v>255</v>
      </c>
      <c r="Q32" s="5">
        <f t="shared" si="10"/>
        <v>131.4</v>
      </c>
      <c r="R32" s="5">
        <f t="shared" si="10"/>
        <v>93</v>
      </c>
      <c r="S32" s="5">
        <f t="shared" si="10"/>
        <v>154.19999999999999</v>
      </c>
      <c r="T32" s="5">
        <f t="shared" si="10"/>
        <v>225.6</v>
      </c>
      <c r="U32" s="5">
        <f t="shared" si="10"/>
        <v>241.2</v>
      </c>
      <c r="V32" s="5">
        <f t="shared" si="10"/>
        <v>247.79999999999998</v>
      </c>
      <c r="W32" s="5">
        <f t="shared" si="10"/>
        <v>270</v>
      </c>
      <c r="X32" s="5">
        <f t="shared" si="10"/>
        <v>295.2</v>
      </c>
      <c r="Y32" s="5">
        <f t="shared" si="10"/>
        <v>315</v>
      </c>
      <c r="Z32" s="5">
        <f t="shared" si="10"/>
        <v>340.8</v>
      </c>
      <c r="AA32" s="5">
        <f t="shared" si="10"/>
        <v>324.59999999999997</v>
      </c>
      <c r="AB32" s="5">
        <f t="shared" si="10"/>
        <v>313.8</v>
      </c>
      <c r="AC32" s="5">
        <f t="shared" si="10"/>
        <v>314.39999999999998</v>
      </c>
      <c r="AD32" s="5">
        <f t="shared" si="10"/>
        <v>342</v>
      </c>
      <c r="AE32" s="5">
        <f t="shared" si="10"/>
        <v>353.4</v>
      </c>
      <c r="AF32" s="5">
        <f t="shared" si="10"/>
        <v>197.4</v>
      </c>
      <c r="AG32" s="5">
        <f t="shared" si="10"/>
        <v>267</v>
      </c>
      <c r="AH32" s="5">
        <f t="shared" si="10"/>
        <v>340.8</v>
      </c>
      <c r="AI32" s="5">
        <f t="shared" si="10"/>
        <v>340.8</v>
      </c>
      <c r="AJ32" s="5">
        <f t="shared" si="10"/>
        <v>259.8</v>
      </c>
      <c r="AK32" s="5">
        <f t="shared" si="10"/>
        <v>200.4</v>
      </c>
      <c r="AL32" s="5">
        <f t="shared" si="10"/>
        <v>272.39999999999998</v>
      </c>
      <c r="AM32" s="5">
        <f t="shared" si="10"/>
        <v>290.39999999999998</v>
      </c>
      <c r="AN32" s="5">
        <f t="shared" si="10"/>
        <v>289.8</v>
      </c>
      <c r="AO32" s="5">
        <f t="shared" si="10"/>
        <v>192.6</v>
      </c>
      <c r="AP32" s="5">
        <f t="shared" si="10"/>
        <v>319.8</v>
      </c>
      <c r="AQ32" s="5">
        <f t="shared" si="10"/>
        <v>354.59999999999997</v>
      </c>
      <c r="AR32" s="5">
        <f t="shared" si="10"/>
        <v>361.2</v>
      </c>
      <c r="AS32" s="5">
        <f t="shared" si="10"/>
        <v>390</v>
      </c>
      <c r="AT32" s="5">
        <f t="shared" si="10"/>
        <v>416.4</v>
      </c>
      <c r="AU32" s="5">
        <f t="shared" si="10"/>
        <v>424.8</v>
      </c>
    </row>
    <row r="33" spans="4:47">
      <c r="D33" s="3" t="s">
        <v>64</v>
      </c>
      <c r="E33" s="5"/>
      <c r="F33" s="5"/>
      <c r="G33" s="5"/>
      <c r="H33" s="5"/>
      <c r="I33" s="5"/>
      <c r="J33" s="5"/>
      <c r="K33" s="5"/>
      <c r="L33" s="5"/>
      <c r="M33" s="5"/>
      <c r="N33" s="5"/>
      <c r="O33" s="5"/>
      <c r="P33" s="5"/>
      <c r="Q33" s="5"/>
      <c r="R33" s="5"/>
      <c r="S33" s="5"/>
      <c r="T33" s="5"/>
      <c r="U33" s="5"/>
      <c r="V33" s="5"/>
      <c r="W33" s="5"/>
      <c r="X33" s="5"/>
      <c r="Y33" s="5"/>
      <c r="Z33" s="5"/>
      <c r="AA33" s="5"/>
      <c r="AB33" s="5"/>
      <c r="AC33" s="5"/>
      <c r="AD33" s="5"/>
      <c r="AE33" s="5"/>
      <c r="AF33" s="5"/>
      <c r="AG33" s="5"/>
      <c r="AH33" s="5"/>
      <c r="AI33" s="5"/>
      <c r="AJ33" s="5"/>
      <c r="AK33" s="5"/>
      <c r="AL33" s="5"/>
      <c r="AM33" s="5"/>
      <c r="AN33" s="5"/>
      <c r="AO33" s="5"/>
      <c r="AP33" s="5"/>
      <c r="AQ33" s="5"/>
      <c r="AR33" s="5"/>
      <c r="AS33" s="5">
        <f>$BI$74</f>
        <v>51.291057618041997</v>
      </c>
      <c r="AT33" s="5">
        <f>$BI$75</f>
        <v>52.691229587317203</v>
      </c>
      <c r="AU33" s="5">
        <f>$BI$76</f>
        <v>50.573946697890001</v>
      </c>
    </row>
    <row r="34" spans="4:47">
      <c r="D34" s="3" t="s">
        <v>19</v>
      </c>
      <c r="E34" s="4">
        <f>E32/E8</f>
        <v>0.88235294117647056</v>
      </c>
      <c r="F34" s="4">
        <f>F32/F8</f>
        <v>0.88453608247422677</v>
      </c>
      <c r="G34" s="4">
        <f>G32/G8</f>
        <v>0.88407079646017694</v>
      </c>
    </row>
    <row r="35" spans="4:47">
      <c r="E35" s="4"/>
      <c r="F35" s="4"/>
      <c r="G35" s="4"/>
    </row>
    <row r="36" spans="4:47">
      <c r="D36" s="3" t="s">
        <v>28</v>
      </c>
      <c r="E36" t="s">
        <v>52</v>
      </c>
      <c r="F36" t="s">
        <v>52</v>
      </c>
      <c r="G36" t="s">
        <v>52</v>
      </c>
      <c r="H36" t="s">
        <v>35</v>
      </c>
      <c r="I36" t="s">
        <v>35</v>
      </c>
      <c r="J36" t="s">
        <v>35</v>
      </c>
      <c r="K36" t="s">
        <v>35</v>
      </c>
      <c r="L36" t="s">
        <v>35</v>
      </c>
      <c r="M36" t="s">
        <v>35</v>
      </c>
      <c r="N36" t="s">
        <v>35</v>
      </c>
      <c r="O36" t="s">
        <v>35</v>
      </c>
      <c r="P36" t="s">
        <v>94</v>
      </c>
      <c r="Q36" t="s">
        <v>58</v>
      </c>
      <c r="R36" t="s">
        <v>93</v>
      </c>
      <c r="S36" t="s">
        <v>58</v>
      </c>
      <c r="T36" t="s">
        <v>59</v>
      </c>
      <c r="U36" t="s">
        <v>53</v>
      </c>
      <c r="V36" t="s">
        <v>53</v>
      </c>
      <c r="W36" t="s">
        <v>53</v>
      </c>
      <c r="X36" t="s">
        <v>53</v>
      </c>
      <c r="Y36" t="s">
        <v>53</v>
      </c>
      <c r="Z36" t="s">
        <v>53</v>
      </c>
      <c r="AA36" t="s">
        <v>53</v>
      </c>
      <c r="AB36" t="s">
        <v>53</v>
      </c>
      <c r="AC36" t="s">
        <v>53</v>
      </c>
      <c r="AD36" t="s">
        <v>53</v>
      </c>
      <c r="AE36" t="s">
        <v>53</v>
      </c>
      <c r="AF36" t="s">
        <v>53</v>
      </c>
      <c r="AG36" t="s">
        <v>53</v>
      </c>
      <c r="AH36" t="s">
        <v>53</v>
      </c>
      <c r="AI36" t="s">
        <v>53</v>
      </c>
      <c r="AJ36" t="s">
        <v>53</v>
      </c>
      <c r="AK36" t="s">
        <v>54</v>
      </c>
      <c r="AL36" t="s">
        <v>55</v>
      </c>
      <c r="AM36" t="s">
        <v>55</v>
      </c>
      <c r="AN36" t="s">
        <v>55</v>
      </c>
      <c r="AO36" t="s">
        <v>55</v>
      </c>
      <c r="AP36" t="s">
        <v>55</v>
      </c>
      <c r="AQ36" t="s">
        <v>55</v>
      </c>
      <c r="AR36" t="s">
        <v>55</v>
      </c>
      <c r="AS36" t="s">
        <v>56</v>
      </c>
      <c r="AT36" t="s">
        <v>56</v>
      </c>
      <c r="AU36" t="s">
        <v>56</v>
      </c>
    </row>
    <row r="37" spans="4:47">
      <c r="D37" s="3" t="s">
        <v>51</v>
      </c>
      <c r="E37">
        <f>E8</f>
        <v>170</v>
      </c>
      <c r="F37">
        <f>F8</f>
        <v>194</v>
      </c>
      <c r="G37">
        <f>G8</f>
        <v>226</v>
      </c>
      <c r="H37">
        <f t="shared" ref="H37:O37" si="11">0.6*H4</f>
        <v>210.6</v>
      </c>
      <c r="I37">
        <f t="shared" si="11"/>
        <v>204</v>
      </c>
      <c r="J37">
        <f t="shared" si="11"/>
        <v>215.4</v>
      </c>
      <c r="K37">
        <f t="shared" si="11"/>
        <v>226.79999999999998</v>
      </c>
      <c r="L37">
        <f t="shared" si="11"/>
        <v>192</v>
      </c>
      <c r="M37">
        <f t="shared" si="11"/>
        <v>238.79999999999998</v>
      </c>
      <c r="N37">
        <f t="shared" si="11"/>
        <v>272.39999999999998</v>
      </c>
      <c r="O37">
        <f t="shared" si="11"/>
        <v>275.39999999999998</v>
      </c>
      <c r="P37">
        <f>0.8*250</f>
        <v>200</v>
      </c>
      <c r="Q37">
        <f>0.2*250</f>
        <v>50</v>
      </c>
      <c r="R37">
        <v>25</v>
      </c>
      <c r="S37">
        <f t="shared" ref="S37" si="12">0.2*250</f>
        <v>50</v>
      </c>
      <c r="T37">
        <f>0.4*250</f>
        <v>100</v>
      </c>
      <c r="U37">
        <f t="shared" ref="U37:AI37" si="13">0.6*250</f>
        <v>150</v>
      </c>
      <c r="V37">
        <f t="shared" si="13"/>
        <v>150</v>
      </c>
      <c r="W37">
        <f t="shared" si="13"/>
        <v>150</v>
      </c>
      <c r="X37">
        <f t="shared" si="13"/>
        <v>150</v>
      </c>
      <c r="Y37">
        <f t="shared" si="13"/>
        <v>150</v>
      </c>
      <c r="Z37">
        <f t="shared" si="13"/>
        <v>150</v>
      </c>
      <c r="AA37">
        <f t="shared" si="13"/>
        <v>150</v>
      </c>
      <c r="AB37">
        <f t="shared" si="13"/>
        <v>150</v>
      </c>
      <c r="AC37">
        <f t="shared" si="13"/>
        <v>150</v>
      </c>
      <c r="AD37">
        <f t="shared" si="13"/>
        <v>150</v>
      </c>
      <c r="AE37">
        <f t="shared" si="13"/>
        <v>150</v>
      </c>
      <c r="AF37">
        <f t="shared" si="13"/>
        <v>150</v>
      </c>
      <c r="AG37">
        <f t="shared" si="13"/>
        <v>150</v>
      </c>
      <c r="AH37">
        <f t="shared" si="13"/>
        <v>150</v>
      </c>
      <c r="AI37">
        <f t="shared" si="13"/>
        <v>150</v>
      </c>
      <c r="AJ37">
        <f>0.2*250</f>
        <v>50</v>
      </c>
      <c r="AK37">
        <v>12.5</v>
      </c>
      <c r="AL37">
        <v>0</v>
      </c>
      <c r="AM37">
        <v>0</v>
      </c>
      <c r="AN37">
        <v>0</v>
      </c>
      <c r="AO37">
        <v>0</v>
      </c>
      <c r="AP37">
        <v>0</v>
      </c>
      <c r="AQ37">
        <v>0</v>
      </c>
      <c r="AR37">
        <v>0</v>
      </c>
      <c r="AS37">
        <f>AS33</f>
        <v>51.291057618041997</v>
      </c>
      <c r="AT37">
        <f>AT33</f>
        <v>52.691229587317203</v>
      </c>
      <c r="AU37">
        <f>AU33</f>
        <v>50.573946697890001</v>
      </c>
    </row>
    <row r="38" spans="4:47">
      <c r="D38" s="3" t="s">
        <v>92</v>
      </c>
      <c r="E38">
        <v>0</v>
      </c>
      <c r="F38">
        <v>0</v>
      </c>
      <c r="G38">
        <v>0</v>
      </c>
      <c r="H38">
        <f t="shared" ref="H38:AU38" si="14">H37/H11</f>
        <v>0.70199999999999996</v>
      </c>
      <c r="I38">
        <f t="shared" si="14"/>
        <v>0.72597864768683273</v>
      </c>
      <c r="J38">
        <f t="shared" si="14"/>
        <v>0.74275862068965515</v>
      </c>
      <c r="K38">
        <f t="shared" si="14"/>
        <v>0.75599999999999989</v>
      </c>
      <c r="L38">
        <f t="shared" si="14"/>
        <v>0.79012345679012341</v>
      </c>
      <c r="M38">
        <f t="shared" si="14"/>
        <v>0.77532467532467531</v>
      </c>
      <c r="N38">
        <f t="shared" si="14"/>
        <v>0.80117647058823527</v>
      </c>
      <c r="O38">
        <f t="shared" si="14"/>
        <v>0.81238938053097343</v>
      </c>
      <c r="P38">
        <f t="shared" si="14"/>
        <v>0.65146579804560256</v>
      </c>
      <c r="Q38">
        <f t="shared" si="14"/>
        <v>0.45045045045045046</v>
      </c>
      <c r="R38">
        <f t="shared" si="14"/>
        <v>0.53191489361702127</v>
      </c>
      <c r="S38">
        <f t="shared" si="14"/>
        <v>0.4</v>
      </c>
      <c r="T38">
        <f t="shared" si="14"/>
        <v>0.42372881355932202</v>
      </c>
      <c r="U38">
        <f t="shared" si="14"/>
        <v>0.55350553505535061</v>
      </c>
      <c r="V38">
        <f t="shared" si="14"/>
        <v>0.50505050505050508</v>
      </c>
      <c r="W38">
        <f t="shared" si="14"/>
        <v>0.49504950495049505</v>
      </c>
      <c r="X38">
        <f t="shared" si="14"/>
        <v>0.49019607843137253</v>
      </c>
      <c r="Y38">
        <f t="shared" si="14"/>
        <v>0.47021943573667713</v>
      </c>
      <c r="Z38">
        <f t="shared" si="14"/>
        <v>0.45180722891566266</v>
      </c>
      <c r="AA38">
        <f t="shared" si="14"/>
        <v>0.43988269794721407</v>
      </c>
      <c r="AB38">
        <f t="shared" si="14"/>
        <v>0.4854368932038835</v>
      </c>
      <c r="AC38">
        <f t="shared" si="14"/>
        <v>0.47318611987381703</v>
      </c>
      <c r="AD38">
        <f t="shared" si="14"/>
        <v>0.45317220543806647</v>
      </c>
      <c r="AE38">
        <f t="shared" si="14"/>
        <v>0.37878787878787878</v>
      </c>
      <c r="AF38">
        <f t="shared" si="14"/>
        <v>0.56818181818181823</v>
      </c>
      <c r="AG38">
        <f t="shared" si="14"/>
        <v>0.40322580645161288</v>
      </c>
      <c r="AH38">
        <f t="shared" si="14"/>
        <v>0.40540540540540543</v>
      </c>
      <c r="AI38">
        <f t="shared" si="14"/>
        <v>0.40214477211796246</v>
      </c>
      <c r="AJ38">
        <f t="shared" si="14"/>
        <v>0.14880952380952381</v>
      </c>
      <c r="AK38">
        <f t="shared" si="14"/>
        <v>6.5789473684210523E-2</v>
      </c>
      <c r="AL38">
        <f t="shared" si="14"/>
        <v>0</v>
      </c>
      <c r="AM38">
        <f t="shared" si="14"/>
        <v>0</v>
      </c>
      <c r="AN38">
        <f t="shared" si="14"/>
        <v>0</v>
      </c>
      <c r="AO38">
        <f t="shared" si="14"/>
        <v>0</v>
      </c>
      <c r="AP38">
        <f t="shared" si="14"/>
        <v>0</v>
      </c>
      <c r="AQ38">
        <f t="shared" si="14"/>
        <v>0</v>
      </c>
      <c r="AR38">
        <f t="shared" si="14"/>
        <v>0</v>
      </c>
      <c r="AS38">
        <f t="shared" si="14"/>
        <v>0.15310763468072239</v>
      </c>
      <c r="AT38">
        <f t="shared" si="14"/>
        <v>0.14759448063674285</v>
      </c>
      <c r="AU38">
        <f t="shared" si="14"/>
        <v>0.1393221672118182</v>
      </c>
    </row>
    <row r="39" spans="4:47">
      <c r="D39" s="3"/>
    </row>
    <row r="40" spans="4:47" ht="21">
      <c r="D40" s="7" t="s">
        <v>10</v>
      </c>
    </row>
    <row r="41" spans="4:47">
      <c r="D41" s="12" t="s">
        <v>28</v>
      </c>
      <c r="E41" t="s">
        <v>52</v>
      </c>
      <c r="F41" t="s">
        <v>52</v>
      </c>
      <c r="G41" t="s">
        <v>52</v>
      </c>
      <c r="H41" t="s">
        <v>84</v>
      </c>
      <c r="I41" t="s">
        <v>84</v>
      </c>
      <c r="J41" t="s">
        <v>84</v>
      </c>
      <c r="K41" t="s">
        <v>85</v>
      </c>
      <c r="L41" t="s">
        <v>91</v>
      </c>
    </row>
    <row r="42" spans="4:47">
      <c r="D42" s="3" t="s">
        <v>83</v>
      </c>
      <c r="E42">
        <f>E10</f>
        <v>1</v>
      </c>
      <c r="F42">
        <f>F10</f>
        <v>2</v>
      </c>
      <c r="G42">
        <f>G10</f>
        <v>2</v>
      </c>
      <c r="H42">
        <v>2.25</v>
      </c>
      <c r="I42">
        <v>2.5</v>
      </c>
      <c r="J42">
        <v>2.75</v>
      </c>
      <c r="K42">
        <v>3</v>
      </c>
      <c r="L42">
        <v>2.5</v>
      </c>
      <c r="M42">
        <v>2</v>
      </c>
      <c r="N42">
        <v>1.5</v>
      </c>
      <c r="O42">
        <v>1</v>
      </c>
    </row>
    <row r="43" spans="4:47">
      <c r="D43" s="3" t="s">
        <v>96</v>
      </c>
      <c r="E43">
        <v>0</v>
      </c>
      <c r="F43">
        <v>0</v>
      </c>
      <c r="G43">
        <v>0</v>
      </c>
      <c r="H43">
        <f t="shared" ref="H43:O43" si="15">H42/H11</f>
        <v>7.4999999999999997E-3</v>
      </c>
      <c r="I43">
        <f t="shared" si="15"/>
        <v>8.8967971530249119E-3</v>
      </c>
      <c r="J43">
        <f t="shared" si="15"/>
        <v>9.482758620689655E-3</v>
      </c>
      <c r="K43">
        <f t="shared" si="15"/>
        <v>0.01</v>
      </c>
      <c r="L43">
        <f t="shared" si="15"/>
        <v>1.0288065843621399E-2</v>
      </c>
      <c r="M43">
        <f t="shared" si="15"/>
        <v>6.4935064935064939E-3</v>
      </c>
      <c r="N43">
        <f t="shared" si="15"/>
        <v>4.4117647058823529E-3</v>
      </c>
      <c r="O43">
        <f t="shared" si="15"/>
        <v>2.9498525073746312E-3</v>
      </c>
    </row>
    <row r="44" spans="4:47">
      <c r="D44" s="3"/>
    </row>
    <row r="45" spans="4:47">
      <c r="D45" s="3"/>
    </row>
    <row r="46" spans="4:47" ht="21">
      <c r="D46" s="7" t="s">
        <v>78</v>
      </c>
    </row>
    <row r="47" spans="4:47">
      <c r="D47" s="3" t="s">
        <v>77</v>
      </c>
      <c r="E47">
        <f>E11</f>
        <v>22</v>
      </c>
      <c r="F47">
        <f>F11</f>
        <v>25</v>
      </c>
      <c r="G47">
        <f>G11</f>
        <v>29</v>
      </c>
      <c r="H47">
        <f t="shared" ref="H47:AU47" si="16">H11-H37-H28-H42</f>
        <v>62.855603657354294</v>
      </c>
      <c r="I47">
        <f t="shared" si="16"/>
        <v>47.911207314708562</v>
      </c>
      <c r="J47">
        <f t="shared" si="16"/>
        <v>42.966810972062845</v>
      </c>
      <c r="K47">
        <f t="shared" si="16"/>
        <v>39.022414629417149</v>
      </c>
      <c r="L47">
        <f t="shared" si="16"/>
        <v>15.028018286771413</v>
      </c>
      <c r="M47">
        <f t="shared" si="16"/>
        <v>31.433621944125719</v>
      </c>
      <c r="N47">
        <f t="shared" si="16"/>
        <v>28.039225601480005</v>
      </c>
      <c r="O47">
        <f t="shared" si="16"/>
        <v>22.244829258834287</v>
      </c>
      <c r="P47">
        <f t="shared" si="16"/>
        <v>64.350432916188552</v>
      </c>
      <c r="Q47">
        <f t="shared" si="16"/>
        <v>43.239999999999995</v>
      </c>
      <c r="R47">
        <f t="shared" si="16"/>
        <v>13.54</v>
      </c>
      <c r="S47">
        <f t="shared" si="16"/>
        <v>50</v>
      </c>
      <c r="T47">
        <f t="shared" si="16"/>
        <v>84.172847545605691</v>
      </c>
      <c r="U47">
        <f t="shared" si="16"/>
        <v>66.878451202959965</v>
      </c>
      <c r="V47">
        <f t="shared" si="16"/>
        <v>90.584054860314254</v>
      </c>
      <c r="W47">
        <f t="shared" si="16"/>
        <v>94.289658517668528</v>
      </c>
      <c r="X47">
        <f t="shared" si="16"/>
        <v>94.995262175022816</v>
      </c>
      <c r="Y47">
        <f t="shared" si="16"/>
        <v>105.7008658323771</v>
      </c>
      <c r="Z47">
        <f t="shared" si="16"/>
        <v>116.40646948973139</v>
      </c>
      <c r="AA47">
        <f t="shared" si="16"/>
        <v>123.11207314708567</v>
      </c>
      <c r="AB47">
        <f t="shared" si="16"/>
        <v>88.817676804439955</v>
      </c>
      <c r="AC47">
        <f t="shared" si="16"/>
        <v>94.523280461794229</v>
      </c>
      <c r="AD47">
        <f t="shared" si="16"/>
        <v>106.22888411914852</v>
      </c>
      <c r="AE47">
        <f t="shared" si="16"/>
        <v>168.93448777650281</v>
      </c>
      <c r="AF47">
        <f t="shared" si="16"/>
        <v>34.640091433857094</v>
      </c>
      <c r="AG47">
        <f t="shared" si="16"/>
        <v>140.34569509121138</v>
      </c>
      <c r="AH47">
        <f t="shared" si="16"/>
        <v>136.05129874856564</v>
      </c>
      <c r="AI47">
        <f t="shared" si="16"/>
        <v>136.75690240591993</v>
      </c>
      <c r="AJ47">
        <f t="shared" si="16"/>
        <v>197.46250606327422</v>
      </c>
      <c r="AK47">
        <f t="shared" si="16"/>
        <v>86.668109720628507</v>
      </c>
      <c r="AL47">
        <f t="shared" si="16"/>
        <v>80.873713377982781</v>
      </c>
      <c r="AM47">
        <f t="shared" si="16"/>
        <v>123.57931703533707</v>
      </c>
      <c r="AN47">
        <f t="shared" si="16"/>
        <v>211.28492069269134</v>
      </c>
      <c r="AO47">
        <f t="shared" si="16"/>
        <v>130.99052435004563</v>
      </c>
      <c r="AP47">
        <f t="shared" si="16"/>
        <v>152.69612800739992</v>
      </c>
      <c r="AQ47">
        <f t="shared" si="16"/>
        <v>146.40173166475421</v>
      </c>
      <c r="AR47">
        <f t="shared" si="16"/>
        <v>164.1073353221085</v>
      </c>
      <c r="AS47">
        <f t="shared" si="16"/>
        <v>171.72978931114289</v>
      </c>
      <c r="AT47">
        <f t="shared" si="16"/>
        <v>185.16431639486279</v>
      </c>
      <c r="AU47">
        <f t="shared" si="16"/>
        <v>184.7339638572648</v>
      </c>
    </row>
    <row r="48" spans="4:47">
      <c r="D48" s="3" t="s">
        <v>79</v>
      </c>
      <c r="E48">
        <f t="shared" ref="E48:AU48" si="17">E47/E11</f>
        <v>1</v>
      </c>
      <c r="F48">
        <f t="shared" si="17"/>
        <v>1</v>
      </c>
      <c r="G48">
        <f t="shared" si="17"/>
        <v>1</v>
      </c>
      <c r="H48">
        <f t="shared" si="17"/>
        <v>0.20951867885784764</v>
      </c>
      <c r="I48">
        <f t="shared" si="17"/>
        <v>0.17050251713419418</v>
      </c>
      <c r="J48">
        <f t="shared" si="17"/>
        <v>0.1481614171450443</v>
      </c>
      <c r="K48">
        <f t="shared" si="17"/>
        <v>0.13007471543139049</v>
      </c>
      <c r="L48">
        <f t="shared" si="17"/>
        <v>6.1843696653380298E-2</v>
      </c>
      <c r="M48">
        <f t="shared" si="17"/>
        <v>0.10205721410430428</v>
      </c>
      <c r="N48">
        <f t="shared" si="17"/>
        <v>8.2468310592588245E-2</v>
      </c>
      <c r="O48">
        <f t="shared" si="17"/>
        <v>6.5618965365292881E-2</v>
      </c>
      <c r="P48">
        <f t="shared" si="17"/>
        <v>0.20961053067162394</v>
      </c>
      <c r="Q48">
        <f t="shared" si="17"/>
        <v>0.38954954954954951</v>
      </c>
      <c r="R48">
        <f t="shared" si="17"/>
        <v>0.28808510638297868</v>
      </c>
      <c r="S48">
        <f t="shared" si="17"/>
        <v>0.4</v>
      </c>
      <c r="T48">
        <f t="shared" si="17"/>
        <v>0.35666460824409191</v>
      </c>
      <c r="U48">
        <f t="shared" si="17"/>
        <v>0.24678395277845006</v>
      </c>
      <c r="V48">
        <f t="shared" si="17"/>
        <v>0.30499681771149578</v>
      </c>
      <c r="W48">
        <f t="shared" si="17"/>
        <v>0.31118699180748688</v>
      </c>
      <c r="X48">
        <f t="shared" si="17"/>
        <v>0.31044203325170855</v>
      </c>
      <c r="Y48">
        <f t="shared" si="17"/>
        <v>0.33135067659052386</v>
      </c>
      <c r="Z48">
        <f t="shared" si="17"/>
        <v>0.35062189605340782</v>
      </c>
      <c r="AA48">
        <f t="shared" si="17"/>
        <v>0.36103247257209875</v>
      </c>
      <c r="AB48">
        <f t="shared" si="17"/>
        <v>0.28743584726355975</v>
      </c>
      <c r="AC48">
        <f t="shared" si="17"/>
        <v>0.2981806954630733</v>
      </c>
      <c r="AD48">
        <f t="shared" si="17"/>
        <v>0.32093318464999554</v>
      </c>
      <c r="AE48">
        <f t="shared" si="17"/>
        <v>0.42660224185985557</v>
      </c>
      <c r="AF48">
        <f t="shared" si="17"/>
        <v>0.131212467552489</v>
      </c>
      <c r="AG48">
        <f t="shared" si="17"/>
        <v>0.37727337390110588</v>
      </c>
      <c r="AH48">
        <f t="shared" si="17"/>
        <v>0.36770621283396121</v>
      </c>
      <c r="AI48">
        <f t="shared" si="17"/>
        <v>0.366640489023914</v>
      </c>
      <c r="AJ48">
        <f t="shared" si="17"/>
        <v>0.5876860299502209</v>
      </c>
      <c r="AK48">
        <f t="shared" si="17"/>
        <v>0.45614794589804475</v>
      </c>
      <c r="AL48">
        <f t="shared" si="17"/>
        <v>0.46479145619530332</v>
      </c>
      <c r="AM48">
        <f t="shared" si="17"/>
        <v>0.56428911888281763</v>
      </c>
      <c r="AN48">
        <f t="shared" si="17"/>
        <v>0.68376996987925998</v>
      </c>
      <c r="AO48">
        <f t="shared" si="17"/>
        <v>0.56705854696989455</v>
      </c>
      <c r="AP48">
        <f t="shared" si="17"/>
        <v>0.59880834512705849</v>
      </c>
      <c r="AQ48">
        <f t="shared" si="17"/>
        <v>0.58327383133368216</v>
      </c>
      <c r="AR48">
        <f t="shared" si="17"/>
        <v>0.60556212295980993</v>
      </c>
      <c r="AS48">
        <f t="shared" si="17"/>
        <v>0.51262623674968033</v>
      </c>
      <c r="AT48">
        <f t="shared" si="17"/>
        <v>0.51866755292678657</v>
      </c>
      <c r="AU48">
        <f t="shared" si="17"/>
        <v>0.50890899134232725</v>
      </c>
    </row>
    <row r="49" spans="1:66">
      <c r="D49" s="3"/>
    </row>
    <row r="50" spans="1:66">
      <c r="D50" s="3"/>
    </row>
    <row r="51" spans="1:66" ht="21">
      <c r="D51" s="7" t="s">
        <v>95</v>
      </c>
    </row>
    <row r="52" spans="1:66">
      <c r="A52" t="s">
        <v>2</v>
      </c>
      <c r="B52" t="s">
        <v>6</v>
      </c>
      <c r="C52" t="s">
        <v>4</v>
      </c>
      <c r="D52" s="3" t="s">
        <v>5</v>
      </c>
      <c r="E52">
        <f t="shared" ref="E52:AU52" si="18">E28</f>
        <v>17</v>
      </c>
      <c r="F52">
        <f t="shared" si="18"/>
        <v>19</v>
      </c>
      <c r="G52">
        <f t="shared" si="18"/>
        <v>22</v>
      </c>
      <c r="H52">
        <f t="shared" si="18"/>
        <v>24.294396342645715</v>
      </c>
      <c r="I52">
        <f t="shared" si="18"/>
        <v>26.588792685291434</v>
      </c>
      <c r="J52">
        <f t="shared" si="18"/>
        <v>28.883189027937149</v>
      </c>
      <c r="K52">
        <f t="shared" si="18"/>
        <v>31.177585370582868</v>
      </c>
      <c r="L52">
        <f t="shared" si="18"/>
        <v>33.471981713228587</v>
      </c>
      <c r="M52">
        <f t="shared" si="18"/>
        <v>35.766378055874299</v>
      </c>
      <c r="N52">
        <f t="shared" si="18"/>
        <v>38.060774398520017</v>
      </c>
      <c r="O52">
        <f t="shared" si="18"/>
        <v>40.355170741165736</v>
      </c>
      <c r="P52">
        <f t="shared" si="18"/>
        <v>42.649567083811448</v>
      </c>
      <c r="Q52">
        <f t="shared" si="18"/>
        <v>17.760000000000002</v>
      </c>
      <c r="R52">
        <f t="shared" si="18"/>
        <v>8.4600000000000009</v>
      </c>
      <c r="S52">
        <f t="shared" si="18"/>
        <v>25</v>
      </c>
      <c r="T52">
        <f t="shared" si="18"/>
        <v>51.827152454394316</v>
      </c>
      <c r="U52">
        <f t="shared" si="18"/>
        <v>54.121548797040035</v>
      </c>
      <c r="V52">
        <f t="shared" si="18"/>
        <v>56.415945139685746</v>
      </c>
      <c r="W52">
        <f t="shared" si="18"/>
        <v>58.710341482331465</v>
      </c>
      <c r="X52">
        <f t="shared" si="18"/>
        <v>61.004737824977184</v>
      </c>
      <c r="Y52">
        <f t="shared" si="18"/>
        <v>63.299134167622896</v>
      </c>
      <c r="Z52">
        <f t="shared" si="18"/>
        <v>65.593530510268607</v>
      </c>
      <c r="AA52">
        <f t="shared" si="18"/>
        <v>67.887926852914333</v>
      </c>
      <c r="AB52">
        <f t="shared" si="18"/>
        <v>70.182323195560045</v>
      </c>
      <c r="AC52">
        <f t="shared" si="18"/>
        <v>72.476719538205771</v>
      </c>
      <c r="AD52">
        <f t="shared" si="18"/>
        <v>74.771115880851482</v>
      </c>
      <c r="AE52">
        <f t="shared" si="18"/>
        <v>77.065512223497194</v>
      </c>
      <c r="AF52">
        <f t="shared" si="18"/>
        <v>79.359908566142906</v>
      </c>
      <c r="AG52">
        <f t="shared" si="18"/>
        <v>81.654304908788632</v>
      </c>
      <c r="AH52">
        <f t="shared" si="18"/>
        <v>83.948701251434358</v>
      </c>
      <c r="AI52">
        <f t="shared" si="18"/>
        <v>86.243097594080069</v>
      </c>
      <c r="AJ52">
        <f t="shared" si="18"/>
        <v>88.537493936725781</v>
      </c>
      <c r="AK52">
        <f t="shared" si="18"/>
        <v>90.831890279371493</v>
      </c>
      <c r="AL52">
        <f t="shared" si="18"/>
        <v>93.126286622017219</v>
      </c>
      <c r="AM52">
        <f t="shared" si="18"/>
        <v>95.42068296466293</v>
      </c>
      <c r="AN52">
        <f t="shared" si="18"/>
        <v>97.715079307308642</v>
      </c>
      <c r="AO52">
        <f t="shared" si="18"/>
        <v>100.00947564995437</v>
      </c>
      <c r="AP52">
        <f t="shared" si="18"/>
        <v>102.30387199260008</v>
      </c>
      <c r="AQ52">
        <f t="shared" si="18"/>
        <v>104.59826833524579</v>
      </c>
      <c r="AR52">
        <f t="shared" si="18"/>
        <v>106.89266467789152</v>
      </c>
      <c r="AS52">
        <f t="shared" si="18"/>
        <v>111.97915307081514</v>
      </c>
      <c r="AT52">
        <f t="shared" si="18"/>
        <v>119.14445401782001</v>
      </c>
      <c r="AU52">
        <f t="shared" si="18"/>
        <v>127.69208944484521</v>
      </c>
    </row>
    <row r="53" spans="1:66">
      <c r="A53" t="s">
        <v>2</v>
      </c>
      <c r="B53" t="s">
        <v>7</v>
      </c>
      <c r="C53" t="s">
        <v>4</v>
      </c>
      <c r="D53" s="3" t="s">
        <v>5</v>
      </c>
      <c r="E53">
        <f t="shared" ref="E53:AU53" si="19">E37</f>
        <v>170</v>
      </c>
      <c r="F53">
        <f t="shared" si="19"/>
        <v>194</v>
      </c>
      <c r="G53">
        <f t="shared" si="19"/>
        <v>226</v>
      </c>
      <c r="H53">
        <f t="shared" si="19"/>
        <v>210.6</v>
      </c>
      <c r="I53">
        <f t="shared" si="19"/>
        <v>204</v>
      </c>
      <c r="J53">
        <f t="shared" si="19"/>
        <v>215.4</v>
      </c>
      <c r="K53">
        <f t="shared" si="19"/>
        <v>226.79999999999998</v>
      </c>
      <c r="L53">
        <f t="shared" si="19"/>
        <v>192</v>
      </c>
      <c r="M53">
        <f t="shared" si="19"/>
        <v>238.79999999999998</v>
      </c>
      <c r="N53">
        <f t="shared" si="19"/>
        <v>272.39999999999998</v>
      </c>
      <c r="O53">
        <f t="shared" si="19"/>
        <v>275.39999999999998</v>
      </c>
      <c r="P53">
        <f t="shared" si="19"/>
        <v>200</v>
      </c>
      <c r="Q53">
        <f t="shared" si="19"/>
        <v>50</v>
      </c>
      <c r="R53">
        <f t="shared" si="19"/>
        <v>25</v>
      </c>
      <c r="S53">
        <f t="shared" si="19"/>
        <v>50</v>
      </c>
      <c r="T53">
        <f t="shared" si="19"/>
        <v>100</v>
      </c>
      <c r="U53">
        <f t="shared" si="19"/>
        <v>150</v>
      </c>
      <c r="V53">
        <f t="shared" si="19"/>
        <v>150</v>
      </c>
      <c r="W53">
        <f t="shared" si="19"/>
        <v>150</v>
      </c>
      <c r="X53">
        <f t="shared" si="19"/>
        <v>150</v>
      </c>
      <c r="Y53">
        <f t="shared" si="19"/>
        <v>150</v>
      </c>
      <c r="Z53">
        <f t="shared" si="19"/>
        <v>150</v>
      </c>
      <c r="AA53">
        <f t="shared" si="19"/>
        <v>150</v>
      </c>
      <c r="AB53">
        <f t="shared" si="19"/>
        <v>150</v>
      </c>
      <c r="AC53">
        <f t="shared" si="19"/>
        <v>150</v>
      </c>
      <c r="AD53">
        <f t="shared" si="19"/>
        <v>150</v>
      </c>
      <c r="AE53">
        <f t="shared" si="19"/>
        <v>150</v>
      </c>
      <c r="AF53">
        <f t="shared" si="19"/>
        <v>150</v>
      </c>
      <c r="AG53">
        <f t="shared" si="19"/>
        <v>150</v>
      </c>
      <c r="AH53">
        <f t="shared" si="19"/>
        <v>150</v>
      </c>
      <c r="AI53">
        <f t="shared" si="19"/>
        <v>150</v>
      </c>
      <c r="AJ53">
        <f t="shared" si="19"/>
        <v>50</v>
      </c>
      <c r="AK53">
        <f t="shared" si="19"/>
        <v>12.5</v>
      </c>
      <c r="AL53">
        <f t="shared" si="19"/>
        <v>0</v>
      </c>
      <c r="AM53">
        <f t="shared" si="19"/>
        <v>0</v>
      </c>
      <c r="AN53">
        <f t="shared" si="19"/>
        <v>0</v>
      </c>
      <c r="AO53">
        <f t="shared" si="19"/>
        <v>0</v>
      </c>
      <c r="AP53">
        <f t="shared" si="19"/>
        <v>0</v>
      </c>
      <c r="AQ53">
        <f t="shared" si="19"/>
        <v>0</v>
      </c>
      <c r="AR53">
        <f t="shared" si="19"/>
        <v>0</v>
      </c>
      <c r="AS53">
        <f t="shared" si="19"/>
        <v>51.291057618041997</v>
      </c>
      <c r="AT53">
        <f t="shared" si="19"/>
        <v>52.691229587317203</v>
      </c>
      <c r="AU53">
        <f t="shared" si="19"/>
        <v>50.573946697890001</v>
      </c>
    </row>
    <row r="54" spans="1:66">
      <c r="A54" t="s">
        <v>2</v>
      </c>
      <c r="B54" t="s">
        <v>10</v>
      </c>
      <c r="C54" t="s">
        <v>4</v>
      </c>
      <c r="D54" s="3" t="s">
        <v>5</v>
      </c>
      <c r="E54">
        <f t="shared" ref="E54:AU54" si="20">E42</f>
        <v>1</v>
      </c>
      <c r="F54">
        <f t="shared" si="20"/>
        <v>2</v>
      </c>
      <c r="G54">
        <f t="shared" si="20"/>
        <v>2</v>
      </c>
      <c r="H54">
        <f t="shared" si="20"/>
        <v>2.25</v>
      </c>
      <c r="I54">
        <f t="shared" si="20"/>
        <v>2.5</v>
      </c>
      <c r="J54">
        <f t="shared" si="20"/>
        <v>2.75</v>
      </c>
      <c r="K54">
        <f t="shared" si="20"/>
        <v>3</v>
      </c>
      <c r="L54">
        <f t="shared" si="20"/>
        <v>2.5</v>
      </c>
      <c r="M54">
        <f t="shared" si="20"/>
        <v>2</v>
      </c>
      <c r="N54">
        <f t="shared" si="20"/>
        <v>1.5</v>
      </c>
      <c r="O54">
        <f t="shared" si="20"/>
        <v>1</v>
      </c>
      <c r="P54">
        <f t="shared" si="20"/>
        <v>0</v>
      </c>
      <c r="Q54">
        <f t="shared" si="20"/>
        <v>0</v>
      </c>
      <c r="R54">
        <f t="shared" si="20"/>
        <v>0</v>
      </c>
      <c r="S54">
        <f t="shared" si="20"/>
        <v>0</v>
      </c>
      <c r="T54">
        <f t="shared" si="20"/>
        <v>0</v>
      </c>
      <c r="U54">
        <f t="shared" si="20"/>
        <v>0</v>
      </c>
      <c r="V54">
        <f t="shared" si="20"/>
        <v>0</v>
      </c>
      <c r="W54">
        <f t="shared" si="20"/>
        <v>0</v>
      </c>
      <c r="X54">
        <f t="shared" si="20"/>
        <v>0</v>
      </c>
      <c r="Y54">
        <f t="shared" si="20"/>
        <v>0</v>
      </c>
      <c r="Z54">
        <f t="shared" si="20"/>
        <v>0</v>
      </c>
      <c r="AA54">
        <f t="shared" si="20"/>
        <v>0</v>
      </c>
      <c r="AB54">
        <f t="shared" si="20"/>
        <v>0</v>
      </c>
      <c r="AC54">
        <f t="shared" si="20"/>
        <v>0</v>
      </c>
      <c r="AD54">
        <f t="shared" si="20"/>
        <v>0</v>
      </c>
      <c r="AE54">
        <f t="shared" si="20"/>
        <v>0</v>
      </c>
      <c r="AF54">
        <f t="shared" si="20"/>
        <v>0</v>
      </c>
      <c r="AG54">
        <f t="shared" si="20"/>
        <v>0</v>
      </c>
      <c r="AH54">
        <f t="shared" si="20"/>
        <v>0</v>
      </c>
      <c r="AI54">
        <f t="shared" si="20"/>
        <v>0</v>
      </c>
      <c r="AJ54">
        <f t="shared" si="20"/>
        <v>0</v>
      </c>
      <c r="AK54">
        <f t="shared" si="20"/>
        <v>0</v>
      </c>
      <c r="AL54">
        <f t="shared" si="20"/>
        <v>0</v>
      </c>
      <c r="AM54">
        <f t="shared" si="20"/>
        <v>0</v>
      </c>
      <c r="AN54">
        <f t="shared" si="20"/>
        <v>0</v>
      </c>
      <c r="AO54">
        <f t="shared" si="20"/>
        <v>0</v>
      </c>
      <c r="AP54">
        <f t="shared" si="20"/>
        <v>0</v>
      </c>
      <c r="AQ54">
        <f t="shared" si="20"/>
        <v>0</v>
      </c>
      <c r="AR54">
        <f t="shared" si="20"/>
        <v>0</v>
      </c>
      <c r="AS54">
        <f t="shared" si="20"/>
        <v>0</v>
      </c>
      <c r="AT54">
        <f t="shared" si="20"/>
        <v>0</v>
      </c>
      <c r="AU54">
        <f t="shared" si="20"/>
        <v>0</v>
      </c>
    </row>
    <row r="55" spans="1:66">
      <c r="A55" t="s">
        <v>2</v>
      </c>
      <c r="B55" t="s">
        <v>8</v>
      </c>
      <c r="C55" t="s">
        <v>4</v>
      </c>
      <c r="D55" s="3" t="s">
        <v>5</v>
      </c>
      <c r="E55">
        <f t="shared" ref="E55:AU55" si="21">E47</f>
        <v>22</v>
      </c>
      <c r="F55">
        <f t="shared" si="21"/>
        <v>25</v>
      </c>
      <c r="G55">
        <f t="shared" si="21"/>
        <v>29</v>
      </c>
      <c r="H55">
        <f t="shared" si="21"/>
        <v>62.855603657354294</v>
      </c>
      <c r="I55">
        <f t="shared" si="21"/>
        <v>47.911207314708562</v>
      </c>
      <c r="J55">
        <f t="shared" si="21"/>
        <v>42.966810972062845</v>
      </c>
      <c r="K55">
        <f t="shared" si="21"/>
        <v>39.022414629417149</v>
      </c>
      <c r="L55">
        <f t="shared" si="21"/>
        <v>15.028018286771413</v>
      </c>
      <c r="M55">
        <f t="shared" si="21"/>
        <v>31.433621944125719</v>
      </c>
      <c r="N55">
        <f t="shared" si="21"/>
        <v>28.039225601480005</v>
      </c>
      <c r="O55">
        <f t="shared" si="21"/>
        <v>22.244829258834287</v>
      </c>
      <c r="P55">
        <f t="shared" si="21"/>
        <v>64.350432916188552</v>
      </c>
      <c r="Q55">
        <f t="shared" si="21"/>
        <v>43.239999999999995</v>
      </c>
      <c r="R55">
        <f t="shared" si="21"/>
        <v>13.54</v>
      </c>
      <c r="S55">
        <f t="shared" si="21"/>
        <v>50</v>
      </c>
      <c r="T55">
        <f t="shared" si="21"/>
        <v>84.172847545605691</v>
      </c>
      <c r="U55">
        <f t="shared" si="21"/>
        <v>66.878451202959965</v>
      </c>
      <c r="V55">
        <f t="shared" si="21"/>
        <v>90.584054860314254</v>
      </c>
      <c r="W55">
        <f t="shared" si="21"/>
        <v>94.289658517668528</v>
      </c>
      <c r="X55">
        <f t="shared" si="21"/>
        <v>94.995262175022816</v>
      </c>
      <c r="Y55">
        <f t="shared" si="21"/>
        <v>105.7008658323771</v>
      </c>
      <c r="Z55">
        <f t="shared" si="21"/>
        <v>116.40646948973139</v>
      </c>
      <c r="AA55">
        <f t="shared" si="21"/>
        <v>123.11207314708567</v>
      </c>
      <c r="AB55">
        <f t="shared" si="21"/>
        <v>88.817676804439955</v>
      </c>
      <c r="AC55">
        <f t="shared" si="21"/>
        <v>94.523280461794229</v>
      </c>
      <c r="AD55">
        <f t="shared" si="21"/>
        <v>106.22888411914852</v>
      </c>
      <c r="AE55">
        <f t="shared" si="21"/>
        <v>168.93448777650281</v>
      </c>
      <c r="AF55">
        <f t="shared" si="21"/>
        <v>34.640091433857094</v>
      </c>
      <c r="AG55">
        <f t="shared" si="21"/>
        <v>140.34569509121138</v>
      </c>
      <c r="AH55">
        <f t="shared" si="21"/>
        <v>136.05129874856564</v>
      </c>
      <c r="AI55">
        <f t="shared" si="21"/>
        <v>136.75690240591993</v>
      </c>
      <c r="AJ55">
        <f t="shared" si="21"/>
        <v>197.46250606327422</v>
      </c>
      <c r="AK55">
        <f t="shared" si="21"/>
        <v>86.668109720628507</v>
      </c>
      <c r="AL55">
        <f t="shared" si="21"/>
        <v>80.873713377982781</v>
      </c>
      <c r="AM55">
        <f t="shared" si="21"/>
        <v>123.57931703533707</v>
      </c>
      <c r="AN55">
        <f t="shared" si="21"/>
        <v>211.28492069269134</v>
      </c>
      <c r="AO55">
        <f t="shared" si="21"/>
        <v>130.99052435004563</v>
      </c>
      <c r="AP55">
        <f t="shared" si="21"/>
        <v>152.69612800739992</v>
      </c>
      <c r="AQ55">
        <f t="shared" si="21"/>
        <v>146.40173166475421</v>
      </c>
      <c r="AR55">
        <f t="shared" si="21"/>
        <v>164.1073353221085</v>
      </c>
      <c r="AS55">
        <f t="shared" si="21"/>
        <v>171.72978931114289</v>
      </c>
      <c r="AT55">
        <f t="shared" si="21"/>
        <v>185.16431639486279</v>
      </c>
      <c r="AU55">
        <f t="shared" si="21"/>
        <v>184.7339638572648</v>
      </c>
    </row>
    <row r="56" spans="1:66">
      <c r="D56" s="3"/>
    </row>
    <row r="57" spans="1:66">
      <c r="C57" s="3" t="s">
        <v>11</v>
      </c>
      <c r="D57" s="3" t="s">
        <v>5</v>
      </c>
      <c r="E57">
        <f>SUM(E52:E55)</f>
        <v>210</v>
      </c>
      <c r="F57">
        <f t="shared" ref="F57:AU57" si="22">SUM(F52:F55)</f>
        <v>240</v>
      </c>
      <c r="G57">
        <f t="shared" si="22"/>
        <v>279</v>
      </c>
      <c r="H57">
        <f t="shared" si="22"/>
        <v>300</v>
      </c>
      <c r="I57">
        <f t="shared" si="22"/>
        <v>281</v>
      </c>
      <c r="J57">
        <f t="shared" si="22"/>
        <v>290</v>
      </c>
      <c r="K57">
        <f t="shared" si="22"/>
        <v>300</v>
      </c>
      <c r="L57">
        <f t="shared" si="22"/>
        <v>243</v>
      </c>
      <c r="M57">
        <f t="shared" si="22"/>
        <v>308</v>
      </c>
      <c r="N57">
        <f t="shared" si="22"/>
        <v>340</v>
      </c>
      <c r="O57">
        <f t="shared" si="22"/>
        <v>339</v>
      </c>
      <c r="P57">
        <f t="shared" si="22"/>
        <v>307</v>
      </c>
      <c r="Q57">
        <f t="shared" si="22"/>
        <v>111</v>
      </c>
      <c r="R57">
        <f t="shared" si="22"/>
        <v>47</v>
      </c>
      <c r="S57">
        <f t="shared" si="22"/>
        <v>125</v>
      </c>
      <c r="T57">
        <f t="shared" si="22"/>
        <v>236</v>
      </c>
      <c r="U57">
        <f t="shared" si="22"/>
        <v>271</v>
      </c>
      <c r="V57">
        <f t="shared" si="22"/>
        <v>297</v>
      </c>
      <c r="W57">
        <f t="shared" si="22"/>
        <v>303</v>
      </c>
      <c r="X57">
        <f t="shared" si="22"/>
        <v>306</v>
      </c>
      <c r="Y57">
        <f t="shared" si="22"/>
        <v>319</v>
      </c>
      <c r="Z57">
        <f t="shared" si="22"/>
        <v>332</v>
      </c>
      <c r="AA57">
        <f t="shared" si="22"/>
        <v>341</v>
      </c>
      <c r="AB57">
        <f t="shared" si="22"/>
        <v>309</v>
      </c>
      <c r="AC57">
        <f t="shared" si="22"/>
        <v>317</v>
      </c>
      <c r="AD57">
        <f t="shared" si="22"/>
        <v>331</v>
      </c>
      <c r="AE57">
        <f t="shared" si="22"/>
        <v>396</v>
      </c>
      <c r="AF57">
        <f t="shared" si="22"/>
        <v>264</v>
      </c>
      <c r="AG57">
        <f t="shared" si="22"/>
        <v>372</v>
      </c>
      <c r="AH57">
        <f t="shared" si="22"/>
        <v>370</v>
      </c>
      <c r="AI57">
        <f t="shared" si="22"/>
        <v>373</v>
      </c>
      <c r="AJ57">
        <f t="shared" si="22"/>
        <v>336</v>
      </c>
      <c r="AK57">
        <f t="shared" si="22"/>
        <v>190</v>
      </c>
      <c r="AL57">
        <f t="shared" si="22"/>
        <v>174</v>
      </c>
      <c r="AM57">
        <f t="shared" si="22"/>
        <v>219</v>
      </c>
      <c r="AN57">
        <f t="shared" si="22"/>
        <v>309</v>
      </c>
      <c r="AO57">
        <f t="shared" si="22"/>
        <v>231</v>
      </c>
      <c r="AP57">
        <f t="shared" si="22"/>
        <v>255</v>
      </c>
      <c r="AQ57">
        <f t="shared" si="22"/>
        <v>251</v>
      </c>
      <c r="AR57">
        <f t="shared" si="22"/>
        <v>271</v>
      </c>
      <c r="AS57">
        <f t="shared" si="22"/>
        <v>335</v>
      </c>
      <c r="AT57">
        <f t="shared" si="22"/>
        <v>357</v>
      </c>
      <c r="AU57">
        <f t="shared" si="22"/>
        <v>363</v>
      </c>
    </row>
    <row r="58" spans="1:66">
      <c r="C58" s="3"/>
      <c r="D58" s="3"/>
    </row>
    <row r="59" spans="1:66">
      <c r="C59" s="3" t="s">
        <v>111</v>
      </c>
      <c r="D59" s="3" t="s">
        <v>5</v>
      </c>
      <c r="E59" s="13">
        <f>E57-SUM(E8:E11)</f>
        <v>0</v>
      </c>
      <c r="F59" s="13">
        <f t="shared" ref="F59:AU59" si="23">F57-SUM(F8:F11)</f>
        <v>0</v>
      </c>
      <c r="G59" s="13">
        <f t="shared" si="23"/>
        <v>0</v>
      </c>
      <c r="H59" s="13">
        <f t="shared" si="23"/>
        <v>0</v>
      </c>
      <c r="I59" s="13">
        <f t="shared" si="23"/>
        <v>0</v>
      </c>
      <c r="J59" s="13">
        <f t="shared" si="23"/>
        <v>0</v>
      </c>
      <c r="K59" s="13">
        <f t="shared" si="23"/>
        <v>0</v>
      </c>
      <c r="L59" s="13">
        <f t="shared" si="23"/>
        <v>0</v>
      </c>
      <c r="M59" s="13">
        <f t="shared" si="23"/>
        <v>0</v>
      </c>
      <c r="N59" s="13">
        <f t="shared" si="23"/>
        <v>0</v>
      </c>
      <c r="O59" s="13">
        <f t="shared" si="23"/>
        <v>0</v>
      </c>
      <c r="P59" s="13">
        <f t="shared" si="23"/>
        <v>0</v>
      </c>
      <c r="Q59" s="13">
        <f t="shared" si="23"/>
        <v>0</v>
      </c>
      <c r="R59" s="13">
        <f t="shared" si="23"/>
        <v>0</v>
      </c>
      <c r="S59" s="13">
        <f t="shared" si="23"/>
        <v>0</v>
      </c>
      <c r="T59" s="13">
        <f t="shared" si="23"/>
        <v>0</v>
      </c>
      <c r="U59" s="13">
        <f t="shared" si="23"/>
        <v>0</v>
      </c>
      <c r="V59" s="13">
        <f t="shared" si="23"/>
        <v>0</v>
      </c>
      <c r="W59" s="13">
        <f t="shared" si="23"/>
        <v>0</v>
      </c>
      <c r="X59" s="13">
        <f t="shared" si="23"/>
        <v>0</v>
      </c>
      <c r="Y59" s="13">
        <f t="shared" si="23"/>
        <v>0</v>
      </c>
      <c r="Z59" s="13">
        <f t="shared" si="23"/>
        <v>0</v>
      </c>
      <c r="AA59" s="13">
        <f t="shared" si="23"/>
        <v>0</v>
      </c>
      <c r="AB59" s="13">
        <f t="shared" si="23"/>
        <v>0</v>
      </c>
      <c r="AC59" s="13">
        <f t="shared" si="23"/>
        <v>0</v>
      </c>
      <c r="AD59" s="13">
        <f t="shared" si="23"/>
        <v>0</v>
      </c>
      <c r="AE59" s="13">
        <f t="shared" si="23"/>
        <v>0</v>
      </c>
      <c r="AF59" s="13">
        <f t="shared" si="23"/>
        <v>0</v>
      </c>
      <c r="AG59" s="13">
        <f t="shared" si="23"/>
        <v>0</v>
      </c>
      <c r="AH59" s="13">
        <f t="shared" si="23"/>
        <v>0</v>
      </c>
      <c r="AI59" s="13">
        <f t="shared" si="23"/>
        <v>0</v>
      </c>
      <c r="AJ59" s="13">
        <f t="shared" si="23"/>
        <v>0</v>
      </c>
      <c r="AK59" s="13">
        <f t="shared" si="23"/>
        <v>0</v>
      </c>
      <c r="AL59" s="13">
        <f t="shared" si="23"/>
        <v>0</v>
      </c>
      <c r="AM59" s="13">
        <f t="shared" si="23"/>
        <v>0</v>
      </c>
      <c r="AN59" s="13">
        <f t="shared" si="23"/>
        <v>0</v>
      </c>
      <c r="AO59" s="13">
        <f t="shared" si="23"/>
        <v>0</v>
      </c>
      <c r="AP59" s="13">
        <f t="shared" si="23"/>
        <v>0</v>
      </c>
      <c r="AQ59" s="13">
        <f t="shared" si="23"/>
        <v>0</v>
      </c>
      <c r="AR59" s="13">
        <f t="shared" si="23"/>
        <v>0</v>
      </c>
      <c r="AS59" s="13">
        <f t="shared" si="23"/>
        <v>0</v>
      </c>
      <c r="AT59" s="13">
        <f t="shared" si="23"/>
        <v>0</v>
      </c>
      <c r="AU59" s="13">
        <f t="shared" si="23"/>
        <v>0</v>
      </c>
    </row>
    <row r="60" spans="1:66" s="14" customFormat="1">
      <c r="D60" s="15"/>
    </row>
    <row r="61" spans="1:66">
      <c r="D61" s="3"/>
    </row>
    <row r="62" spans="1:66">
      <c r="D62" s="3"/>
    </row>
    <row r="63" spans="1:66">
      <c r="D63" s="3"/>
    </row>
    <row r="64" spans="1:66" ht="29">
      <c r="A64" s="18" t="s">
        <v>80</v>
      </c>
      <c r="B64" s="18"/>
      <c r="C64" s="18"/>
      <c r="D64" s="18"/>
      <c r="E64" s="18"/>
      <c r="F64" s="18"/>
      <c r="G64" s="18"/>
      <c r="H64" s="18"/>
      <c r="I64" s="18"/>
      <c r="J64" s="18"/>
      <c r="K64" s="18"/>
      <c r="L64" s="18"/>
      <c r="M64" s="18"/>
      <c r="N64" s="18"/>
      <c r="O64" s="18"/>
      <c r="P64" s="18"/>
      <c r="Q64" s="18"/>
      <c r="R64" s="18"/>
      <c r="S64" s="18"/>
      <c r="T64" s="18"/>
      <c r="U64" s="18"/>
      <c r="V64" s="18"/>
      <c r="W64" s="18"/>
      <c r="X64" s="18"/>
      <c r="Y64" s="18"/>
      <c r="Z64" s="18"/>
      <c r="AA64" s="8"/>
      <c r="AB64" s="8"/>
      <c r="AC64" s="8"/>
      <c r="AR64" s="19" t="s">
        <v>81</v>
      </c>
      <c r="AS64" s="19"/>
      <c r="AT64" s="19"/>
      <c r="AU64" s="19"/>
      <c r="AV64" s="19"/>
      <c r="AW64" s="19"/>
      <c r="AX64" s="19"/>
      <c r="AY64" s="19"/>
      <c r="AZ64" s="19"/>
      <c r="BA64" s="19"/>
      <c r="BB64" s="19"/>
      <c r="BC64" s="19"/>
      <c r="BD64" s="19"/>
      <c r="BE64" s="19"/>
      <c r="BF64" s="19"/>
      <c r="BG64" s="19"/>
      <c r="BH64" s="19"/>
      <c r="BI64" s="19"/>
      <c r="BJ64" s="19"/>
      <c r="BK64" s="19"/>
      <c r="BL64" s="19"/>
      <c r="BM64" s="19"/>
      <c r="BN64" s="19"/>
    </row>
    <row r="65" spans="1:66">
      <c r="A65" s="8"/>
      <c r="B65" s="8"/>
      <c r="C65" s="8"/>
      <c r="D65" s="8"/>
      <c r="E65" s="8"/>
      <c r="F65" s="8"/>
      <c r="G65" s="8"/>
      <c r="H65" s="8"/>
      <c r="I65" s="8"/>
      <c r="J65" s="8"/>
      <c r="K65" s="8"/>
      <c r="L65" s="8"/>
      <c r="M65" s="8"/>
      <c r="N65" s="8"/>
      <c r="O65" s="8"/>
      <c r="P65" s="8"/>
      <c r="Q65" s="8"/>
      <c r="R65" s="8"/>
      <c r="S65" s="8"/>
      <c r="T65" s="8"/>
      <c r="U65" s="8"/>
      <c r="V65" s="8"/>
      <c r="W65" s="8"/>
      <c r="X65" s="8"/>
      <c r="Y65" s="8"/>
      <c r="Z65" s="8"/>
      <c r="AA65" s="8"/>
      <c r="AB65" s="8"/>
      <c r="AC65" s="8"/>
      <c r="AR65" s="9"/>
      <c r="AS65" s="9"/>
      <c r="AT65" s="9"/>
      <c r="AU65" s="9"/>
      <c r="AV65" s="9"/>
      <c r="AW65" s="9"/>
      <c r="AX65" s="9"/>
      <c r="AY65" s="9"/>
      <c r="AZ65" s="9"/>
      <c r="BA65" s="9"/>
      <c r="BB65" s="9"/>
      <c r="BC65" s="9"/>
      <c r="BD65" s="9"/>
      <c r="BE65" s="9"/>
      <c r="BF65" s="9"/>
      <c r="BG65" s="9"/>
      <c r="BH65" s="9"/>
      <c r="BI65" s="9"/>
      <c r="BJ65" s="9"/>
      <c r="BK65" s="9"/>
      <c r="BL65" s="9"/>
      <c r="BM65" s="9"/>
      <c r="BN65" s="9"/>
    </row>
    <row r="66" spans="1:66">
      <c r="A66" s="8" t="s">
        <v>20</v>
      </c>
      <c r="B66" s="8"/>
      <c r="C66" s="8"/>
      <c r="D66" s="8"/>
      <c r="E66" s="8"/>
      <c r="F66" s="8"/>
      <c r="G66" s="8"/>
      <c r="H66" s="8"/>
      <c r="I66" s="8"/>
      <c r="J66" s="8"/>
      <c r="K66" s="8"/>
      <c r="L66" s="8"/>
      <c r="M66" s="8"/>
      <c r="N66" s="8"/>
      <c r="O66" s="8"/>
      <c r="P66" s="8"/>
      <c r="Q66" s="8"/>
      <c r="R66" s="8"/>
      <c r="S66" s="8"/>
      <c r="T66" s="8"/>
      <c r="U66" s="8"/>
      <c r="V66" s="8"/>
      <c r="W66" s="8"/>
      <c r="X66" s="8"/>
      <c r="Y66" s="8"/>
      <c r="Z66" s="8"/>
      <c r="AA66" s="8"/>
      <c r="AB66" s="8"/>
      <c r="AC66" s="8"/>
      <c r="AR66" s="9"/>
      <c r="AS66" s="9"/>
      <c r="AT66" s="9"/>
      <c r="AU66" s="9"/>
      <c r="AV66" s="9"/>
      <c r="AW66" s="9"/>
      <c r="AX66" s="9"/>
      <c r="AY66" s="9"/>
      <c r="AZ66" s="9"/>
      <c r="BA66" s="9"/>
      <c r="BB66" s="9"/>
      <c r="BC66" s="9"/>
      <c r="BD66" s="9"/>
      <c r="BE66" s="9"/>
      <c r="BF66" s="9"/>
      <c r="BG66" s="9"/>
      <c r="BH66" s="9"/>
      <c r="BI66" s="9"/>
      <c r="BJ66" s="9"/>
      <c r="BK66" s="9"/>
      <c r="BL66" s="9"/>
      <c r="BM66" s="9"/>
      <c r="BN66" s="9"/>
    </row>
    <row r="67" spans="1:66">
      <c r="A67" s="8" t="s">
        <v>14</v>
      </c>
      <c r="B67" s="8"/>
      <c r="C67" s="8"/>
      <c r="D67" s="8"/>
      <c r="E67" s="8"/>
      <c r="F67" s="8"/>
      <c r="G67" s="8"/>
      <c r="H67" s="8"/>
      <c r="I67" s="8"/>
      <c r="J67" s="8"/>
      <c r="K67" s="8"/>
      <c r="L67" s="8"/>
      <c r="M67" s="8"/>
      <c r="N67" s="8"/>
      <c r="O67" s="8"/>
      <c r="P67" s="8"/>
      <c r="Q67" s="8"/>
      <c r="R67" s="8"/>
      <c r="S67" s="8"/>
      <c r="T67" s="8"/>
      <c r="U67" s="8"/>
      <c r="V67" s="8"/>
      <c r="W67" s="8"/>
      <c r="X67" s="8"/>
      <c r="Y67" s="8"/>
      <c r="Z67" s="8"/>
      <c r="AA67" s="8"/>
      <c r="AB67" s="8"/>
      <c r="AC67" s="8"/>
      <c r="AR67" s="9"/>
      <c r="AS67" s="9"/>
      <c r="AT67" s="9"/>
      <c r="AU67" s="9"/>
      <c r="AV67" s="9"/>
      <c r="AW67" s="9"/>
      <c r="AX67" s="9"/>
      <c r="AY67" s="9"/>
      <c r="AZ67" s="9"/>
      <c r="BA67" s="9"/>
      <c r="BB67" s="9"/>
      <c r="BC67" s="9"/>
      <c r="BD67" s="9"/>
      <c r="BE67" s="9"/>
      <c r="BF67" s="9"/>
      <c r="BG67" s="9"/>
      <c r="BH67" s="9"/>
      <c r="BI67" s="9"/>
      <c r="BJ67" s="9"/>
      <c r="BK67" s="9"/>
      <c r="BL67" s="9"/>
      <c r="BM67" s="9"/>
      <c r="BN67" s="9"/>
    </row>
    <row r="68" spans="1:66">
      <c r="A68" s="8" t="s">
        <v>13</v>
      </c>
      <c r="B68" s="8"/>
      <c r="C68" s="8"/>
      <c r="D68" s="8"/>
      <c r="E68" s="8"/>
      <c r="F68" s="8"/>
      <c r="G68" s="8"/>
      <c r="H68" s="8"/>
      <c r="I68" s="8" t="s">
        <v>12</v>
      </c>
      <c r="J68" s="8"/>
      <c r="K68" s="8"/>
      <c r="L68" s="8"/>
      <c r="M68" s="8"/>
      <c r="N68" s="8"/>
      <c r="O68" s="8"/>
      <c r="P68" s="8"/>
      <c r="Q68" s="8" t="s">
        <v>45</v>
      </c>
      <c r="R68" s="8"/>
      <c r="S68" s="8"/>
      <c r="T68" s="8"/>
      <c r="U68" s="8"/>
      <c r="V68" s="8"/>
      <c r="W68" s="8"/>
      <c r="X68" s="8"/>
      <c r="Y68" s="8"/>
      <c r="Z68" s="8"/>
      <c r="AA68" s="8"/>
      <c r="AB68" s="8"/>
      <c r="AC68" s="8"/>
      <c r="AR68" s="9" t="s">
        <v>21</v>
      </c>
      <c r="AS68" s="9"/>
      <c r="AT68" s="9"/>
      <c r="AU68" s="9"/>
      <c r="AV68" s="9"/>
      <c r="AW68" s="9"/>
      <c r="AX68" s="9"/>
      <c r="AY68" s="9"/>
      <c r="AZ68" s="9"/>
      <c r="BA68" s="9"/>
      <c r="BB68" s="9"/>
      <c r="BC68" s="9"/>
      <c r="BD68" s="9"/>
      <c r="BE68" s="9"/>
      <c r="BF68" s="9"/>
      <c r="BG68" s="9"/>
      <c r="BH68" s="9"/>
      <c r="BI68" s="9"/>
      <c r="BJ68" s="9"/>
      <c r="BK68" s="9"/>
      <c r="BL68" s="9"/>
      <c r="BM68" s="9"/>
      <c r="BN68" s="9"/>
    </row>
    <row r="69" spans="1:66">
      <c r="A69" s="8"/>
      <c r="B69" s="8"/>
      <c r="C69" s="8"/>
      <c r="D69" s="8"/>
      <c r="E69" s="8"/>
      <c r="F69" s="8"/>
      <c r="G69" s="8"/>
      <c r="H69" s="8"/>
      <c r="I69" s="8"/>
      <c r="J69" s="8"/>
      <c r="K69" s="8"/>
      <c r="L69" s="8"/>
      <c r="M69" s="8"/>
      <c r="N69" s="8"/>
      <c r="O69" s="8"/>
      <c r="P69" s="8"/>
      <c r="Q69" s="8"/>
      <c r="R69" s="8"/>
      <c r="S69" s="8"/>
      <c r="T69" s="8"/>
      <c r="U69" s="8"/>
      <c r="V69" s="8"/>
      <c r="W69" s="8"/>
      <c r="X69" s="8"/>
      <c r="Y69" s="8"/>
      <c r="Z69" s="8"/>
      <c r="AA69" s="8"/>
      <c r="AB69" s="8"/>
      <c r="AC69" s="8"/>
      <c r="AR69" s="9"/>
      <c r="AS69" s="9"/>
      <c r="AT69" s="9"/>
      <c r="AU69" s="9"/>
      <c r="AV69" s="9"/>
      <c r="AW69" s="9"/>
      <c r="AX69" s="9"/>
      <c r="AY69" s="9"/>
      <c r="AZ69" s="9"/>
      <c r="BA69" s="9"/>
      <c r="BB69" s="9"/>
      <c r="BC69" s="9"/>
      <c r="BD69" s="9"/>
      <c r="BE69" s="9"/>
      <c r="BF69" s="9"/>
      <c r="BG69" s="9"/>
      <c r="BH69" s="9"/>
      <c r="BI69" s="9"/>
      <c r="BJ69" s="9"/>
      <c r="BK69" s="9"/>
      <c r="BL69" s="9"/>
      <c r="BM69" s="9"/>
      <c r="BN69" s="9"/>
    </row>
    <row r="70" spans="1:66">
      <c r="A70" s="8"/>
      <c r="B70" s="8"/>
      <c r="C70" s="8"/>
      <c r="D70" s="8"/>
      <c r="E70" s="8"/>
      <c r="F70" s="8"/>
      <c r="G70" s="8"/>
      <c r="H70" s="8"/>
      <c r="I70" s="8"/>
      <c r="J70" s="8"/>
      <c r="K70" s="8"/>
      <c r="L70" s="8"/>
      <c r="M70" s="8"/>
      <c r="N70" s="8"/>
      <c r="O70" s="8"/>
      <c r="P70" s="8"/>
      <c r="Q70" s="8"/>
      <c r="R70" s="8"/>
      <c r="S70" s="8"/>
      <c r="T70" s="8"/>
      <c r="U70" s="8"/>
      <c r="V70" s="8"/>
      <c r="W70" s="8"/>
      <c r="X70" s="8"/>
      <c r="Y70" s="8"/>
      <c r="Z70" s="8"/>
      <c r="AA70" s="8"/>
      <c r="AB70" s="8"/>
      <c r="AC70" s="8"/>
      <c r="AR70" s="9"/>
      <c r="AS70" s="9"/>
      <c r="AT70" s="9"/>
      <c r="AU70" s="9"/>
      <c r="AV70" s="9"/>
      <c r="AW70" s="9"/>
      <c r="AX70" s="9"/>
      <c r="AY70" s="9"/>
      <c r="AZ70" s="9"/>
      <c r="BA70" s="9"/>
      <c r="BB70" s="9"/>
      <c r="BC70" s="9"/>
      <c r="BD70" s="9"/>
      <c r="BE70" s="9"/>
      <c r="BF70" s="9"/>
      <c r="BG70" s="9"/>
      <c r="BH70" s="9"/>
      <c r="BI70" s="9"/>
      <c r="BJ70" s="9"/>
      <c r="BK70" s="9"/>
      <c r="BL70" s="9"/>
      <c r="BM70" s="9"/>
      <c r="BN70" s="9"/>
    </row>
    <row r="71" spans="1:66">
      <c r="A71" s="8"/>
      <c r="B71" s="8"/>
      <c r="C71" s="8"/>
      <c r="D71" s="8"/>
      <c r="E71" s="8"/>
      <c r="F71" s="8"/>
      <c r="G71" s="8"/>
      <c r="H71" s="8"/>
      <c r="I71" s="8"/>
      <c r="J71" s="8"/>
      <c r="K71" s="8"/>
      <c r="L71" s="8"/>
      <c r="M71" s="8"/>
      <c r="N71" s="8"/>
      <c r="O71" s="8"/>
      <c r="P71" s="8"/>
      <c r="Q71" s="8"/>
      <c r="R71" s="8"/>
      <c r="S71" s="8"/>
      <c r="T71" s="8"/>
      <c r="U71" s="8"/>
      <c r="V71" s="8"/>
      <c r="W71" s="8"/>
      <c r="X71" s="8"/>
      <c r="Y71" s="8"/>
      <c r="Z71" s="8"/>
      <c r="AA71" s="8"/>
      <c r="AB71" s="8"/>
      <c r="AC71" s="8"/>
      <c r="AR71" s="9"/>
      <c r="AS71" s="9"/>
      <c r="AT71" s="9"/>
      <c r="AU71" s="9"/>
      <c r="AV71" s="9"/>
      <c r="AW71" s="9"/>
      <c r="AX71" s="9"/>
      <c r="AY71" s="9"/>
      <c r="AZ71" s="9"/>
      <c r="BA71" s="9"/>
      <c r="BB71" s="9"/>
      <c r="BC71" s="9"/>
      <c r="BD71" s="9"/>
      <c r="BE71" s="9" t="s">
        <v>57</v>
      </c>
      <c r="BF71" s="9"/>
      <c r="BG71" s="9"/>
      <c r="BH71" s="9"/>
      <c r="BI71" s="9"/>
      <c r="BJ71" s="9"/>
      <c r="BK71" s="9"/>
      <c r="BL71" s="9"/>
      <c r="BM71" s="9"/>
      <c r="BN71" s="9"/>
    </row>
    <row r="72" spans="1:66">
      <c r="A72" s="8"/>
      <c r="B72" s="8"/>
      <c r="C72" s="8"/>
      <c r="D72" s="8"/>
      <c r="E72" s="8"/>
      <c r="F72" s="8"/>
      <c r="G72" s="8"/>
      <c r="H72" s="8"/>
      <c r="I72" s="8"/>
      <c r="J72" s="8"/>
      <c r="K72" s="8"/>
      <c r="L72" s="8"/>
      <c r="M72" s="8"/>
      <c r="N72" s="8"/>
      <c r="O72" s="8"/>
      <c r="P72" s="8"/>
      <c r="Q72" s="8"/>
      <c r="R72" s="8"/>
      <c r="S72" s="8"/>
      <c r="T72" s="8"/>
      <c r="U72" s="8"/>
      <c r="V72" s="8"/>
      <c r="W72" s="8"/>
      <c r="X72" s="8"/>
      <c r="Y72" s="8"/>
      <c r="Z72" s="8"/>
      <c r="AA72" s="8"/>
      <c r="AB72" s="8"/>
      <c r="AC72" s="8"/>
      <c r="AR72" s="9"/>
      <c r="AS72" s="9"/>
      <c r="AT72" s="9"/>
      <c r="AU72" s="9"/>
      <c r="AV72" s="9"/>
      <c r="AW72" s="9"/>
      <c r="AX72" s="9"/>
      <c r="AY72" s="9"/>
      <c r="AZ72" s="9"/>
      <c r="BA72" s="9"/>
      <c r="BB72" s="9"/>
      <c r="BC72" s="9"/>
      <c r="BD72" s="9"/>
      <c r="BE72" s="9" t="s">
        <v>25</v>
      </c>
      <c r="BF72" s="9" t="s">
        <v>23</v>
      </c>
      <c r="BG72" s="9" t="s">
        <v>26</v>
      </c>
      <c r="BH72" s="9" t="s">
        <v>24</v>
      </c>
      <c r="BI72" s="9" t="s">
        <v>15</v>
      </c>
      <c r="BJ72" s="9" t="s">
        <v>28</v>
      </c>
      <c r="BK72" s="9"/>
      <c r="BL72" s="9"/>
      <c r="BM72" s="9"/>
      <c r="BN72" s="9"/>
    </row>
    <row r="73" spans="1:66">
      <c r="A73" s="8"/>
      <c r="B73" s="8"/>
      <c r="C73" s="8"/>
      <c r="D73" s="8"/>
      <c r="E73" s="8"/>
      <c r="F73" s="8"/>
      <c r="G73" s="8"/>
      <c r="H73" s="8"/>
      <c r="I73" s="8"/>
      <c r="J73" s="8"/>
      <c r="K73" s="8"/>
      <c r="L73" s="8"/>
      <c r="M73" s="8"/>
      <c r="N73" s="8"/>
      <c r="O73" s="8"/>
      <c r="P73" s="8"/>
      <c r="Q73" s="8"/>
      <c r="R73" s="8"/>
      <c r="S73" s="8"/>
      <c r="T73" s="8"/>
      <c r="U73" s="8"/>
      <c r="V73" s="8"/>
      <c r="W73" s="8"/>
      <c r="X73" s="8"/>
      <c r="Y73" s="8"/>
      <c r="Z73" s="8"/>
      <c r="AA73" s="8"/>
      <c r="AB73" s="8"/>
      <c r="AC73" s="8"/>
      <c r="AR73" s="9"/>
      <c r="AS73" s="9"/>
      <c r="AT73" s="9"/>
      <c r="AU73" s="9"/>
      <c r="AV73" s="9"/>
      <c r="AW73" s="9"/>
      <c r="AX73" s="9"/>
      <c r="AY73" s="9"/>
      <c r="AZ73" s="9"/>
      <c r="BA73" s="9"/>
      <c r="BB73" s="9"/>
      <c r="BC73" s="9"/>
      <c r="BD73" s="9"/>
      <c r="BE73" s="9">
        <v>2010</v>
      </c>
      <c r="BF73" s="9">
        <v>7226.6</v>
      </c>
      <c r="BG73" s="9"/>
      <c r="BH73" s="9">
        <v>8.5984522799999996E-5</v>
      </c>
      <c r="BI73" s="9">
        <f>BF73*BH73</f>
        <v>0.62137575246648002</v>
      </c>
      <c r="BJ73" s="9" t="s">
        <v>68</v>
      </c>
      <c r="BK73" s="9"/>
      <c r="BL73" s="9"/>
      <c r="BM73" s="9"/>
      <c r="BN73" s="9"/>
    </row>
    <row r="74" spans="1:66">
      <c r="A74" s="8"/>
      <c r="B74" s="8"/>
      <c r="C74" s="8"/>
      <c r="D74" s="8"/>
      <c r="E74" s="8"/>
      <c r="F74" s="8"/>
      <c r="G74" s="8"/>
      <c r="H74" s="8"/>
      <c r="I74" s="8"/>
      <c r="J74" s="8"/>
      <c r="K74" s="8"/>
      <c r="L74" s="8"/>
      <c r="M74" s="8"/>
      <c r="N74" s="8"/>
      <c r="O74" s="8"/>
      <c r="P74" s="8"/>
      <c r="Q74" s="8"/>
      <c r="R74" s="8"/>
      <c r="S74" s="8"/>
      <c r="T74" s="8"/>
      <c r="U74" s="8"/>
      <c r="V74" s="8"/>
      <c r="W74" s="8"/>
      <c r="X74" s="8"/>
      <c r="Y74" s="8"/>
      <c r="Z74" s="8"/>
      <c r="AA74" s="8"/>
      <c r="AB74" s="8"/>
      <c r="AC74" s="8"/>
      <c r="AR74" s="9"/>
      <c r="AS74" s="9"/>
      <c r="AT74" s="9"/>
      <c r="AU74" s="9"/>
      <c r="AV74" s="9"/>
      <c r="AW74" s="9"/>
      <c r="AX74" s="9"/>
      <c r="AY74" s="9"/>
      <c r="AZ74" s="9"/>
      <c r="BA74" s="9"/>
      <c r="BB74" s="9"/>
      <c r="BC74" s="9"/>
      <c r="BD74" s="9"/>
      <c r="BE74" s="9">
        <v>2011</v>
      </c>
      <c r="BF74" s="9">
        <v>596515</v>
      </c>
      <c r="BG74" s="9"/>
      <c r="BH74" s="9">
        <v>8.5984522799999996E-5</v>
      </c>
      <c r="BI74" s="9">
        <f>BF74*BH74</f>
        <v>51.291057618041997</v>
      </c>
      <c r="BJ74" s="9"/>
      <c r="BK74" s="9"/>
      <c r="BL74" s="9"/>
      <c r="BM74" s="9"/>
      <c r="BN74" s="9"/>
    </row>
    <row r="75" spans="1:66">
      <c r="A75" s="8"/>
      <c r="B75" s="8"/>
      <c r="C75" s="8"/>
      <c r="D75" s="8"/>
      <c r="E75" s="8"/>
      <c r="F75" s="8"/>
      <c r="G75" s="8"/>
      <c r="H75" s="8"/>
      <c r="I75" s="8"/>
      <c r="J75" s="8"/>
      <c r="K75" s="8"/>
      <c r="L75" s="8"/>
      <c r="M75" s="8"/>
      <c r="N75" s="8"/>
      <c r="O75" s="8"/>
      <c r="P75" s="8"/>
      <c r="Q75" s="8"/>
      <c r="R75" s="8"/>
      <c r="S75" s="8"/>
      <c r="T75" s="8"/>
      <c r="U75" s="8"/>
      <c r="V75" s="8"/>
      <c r="W75" s="8"/>
      <c r="X75" s="8"/>
      <c r="Y75" s="8"/>
      <c r="Z75" s="8"/>
      <c r="AA75" s="8"/>
      <c r="AB75" s="8"/>
      <c r="AC75" s="8"/>
      <c r="AR75" s="9"/>
      <c r="AS75" s="9"/>
      <c r="AT75" s="9"/>
      <c r="AU75" s="9"/>
      <c r="AV75" s="9"/>
      <c r="AW75" s="9"/>
      <c r="AX75" s="9"/>
      <c r="AY75" s="9"/>
      <c r="AZ75" s="9"/>
      <c r="BA75" s="9"/>
      <c r="BB75" s="9"/>
      <c r="BC75" s="9"/>
      <c r="BD75" s="9"/>
      <c r="BE75" s="9">
        <v>2012</v>
      </c>
      <c r="BF75" s="9"/>
      <c r="BG75" s="10">
        <v>612.79899999999998</v>
      </c>
      <c r="BH75" s="9">
        <v>8.5984522800000004E-2</v>
      </c>
      <c r="BI75" s="9">
        <f>BG75*BH75</f>
        <v>52.691229587317203</v>
      </c>
      <c r="BJ75" s="9"/>
      <c r="BK75" s="9"/>
      <c r="BL75" s="9"/>
      <c r="BM75" s="9"/>
      <c r="BN75" s="9"/>
    </row>
    <row r="76" spans="1:66">
      <c r="A76" s="8"/>
      <c r="B76" s="8"/>
      <c r="C76" s="8"/>
      <c r="D76" s="8"/>
      <c r="E76" s="8"/>
      <c r="F76" s="8"/>
      <c r="G76" s="8"/>
      <c r="H76" s="8"/>
      <c r="I76" s="8"/>
      <c r="J76" s="8"/>
      <c r="K76" s="8"/>
      <c r="L76" s="8"/>
      <c r="M76" s="8"/>
      <c r="N76" s="8"/>
      <c r="O76" s="8"/>
      <c r="P76" s="8"/>
      <c r="Q76" s="8"/>
      <c r="R76" s="8"/>
      <c r="S76" s="8"/>
      <c r="T76" s="8"/>
      <c r="U76" s="8"/>
      <c r="V76" s="8"/>
      <c r="W76" s="8"/>
      <c r="X76" s="8"/>
      <c r="Y76" s="8"/>
      <c r="Z76" s="8"/>
      <c r="AA76" s="8"/>
      <c r="AB76" s="8"/>
      <c r="AC76" s="8"/>
      <c r="AR76" s="9"/>
      <c r="AS76" s="9"/>
      <c r="AT76" s="9"/>
      <c r="AU76" s="9"/>
      <c r="AV76" s="9"/>
      <c r="AW76" s="9"/>
      <c r="AX76" s="9"/>
      <c r="AY76" s="9"/>
      <c r="AZ76" s="9"/>
      <c r="BA76" s="9"/>
      <c r="BB76" s="9"/>
      <c r="BC76" s="9"/>
      <c r="BD76" s="9"/>
      <c r="BE76" s="9">
        <v>2013</v>
      </c>
      <c r="BF76" s="10"/>
      <c r="BG76" s="10">
        <v>588.17499999999995</v>
      </c>
      <c r="BH76" s="9">
        <v>8.5984522800000004E-2</v>
      </c>
      <c r="BI76" s="9">
        <f>BG76*BH76</f>
        <v>50.573946697890001</v>
      </c>
      <c r="BJ76" s="9"/>
      <c r="BK76" s="9"/>
      <c r="BL76" s="9"/>
      <c r="BM76" s="9"/>
      <c r="BN76" s="9"/>
    </row>
    <row r="77" spans="1:66">
      <c r="A77" s="8"/>
      <c r="B77" s="8"/>
      <c r="C77" s="8"/>
      <c r="D77" s="8"/>
      <c r="E77" s="8"/>
      <c r="F77" s="8"/>
      <c r="G77" s="8"/>
      <c r="H77" s="8"/>
      <c r="I77" s="8"/>
      <c r="J77" s="8"/>
      <c r="K77" s="8"/>
      <c r="L77" s="8"/>
      <c r="M77" s="8"/>
      <c r="N77" s="8"/>
      <c r="O77" s="8"/>
      <c r="P77" s="8"/>
      <c r="Q77" s="8"/>
      <c r="R77" s="8"/>
      <c r="S77" s="8"/>
      <c r="T77" s="8"/>
      <c r="U77" s="8"/>
      <c r="V77" s="8"/>
      <c r="W77" s="8"/>
      <c r="X77" s="8"/>
      <c r="Y77" s="8"/>
      <c r="Z77" s="8"/>
      <c r="AA77" s="8"/>
      <c r="AB77" s="8"/>
      <c r="AC77" s="8"/>
      <c r="AR77" s="9"/>
      <c r="AS77" s="9"/>
      <c r="AT77" s="9"/>
      <c r="AU77" s="9"/>
      <c r="AV77" s="9"/>
      <c r="AW77" s="9"/>
      <c r="AX77" s="9"/>
      <c r="AY77" s="9"/>
      <c r="AZ77" s="9"/>
      <c r="BA77" s="9"/>
      <c r="BB77" s="9"/>
      <c r="BC77" s="9"/>
      <c r="BD77" s="9"/>
      <c r="BE77" s="9"/>
      <c r="BF77" s="10"/>
      <c r="BG77" s="10"/>
      <c r="BH77" s="9"/>
      <c r="BI77" s="9"/>
      <c r="BJ77" s="9" t="s">
        <v>30</v>
      </c>
      <c r="BK77" s="9"/>
      <c r="BL77" s="9"/>
      <c r="BM77" s="9"/>
      <c r="BN77" s="9"/>
    </row>
    <row r="78" spans="1:66">
      <c r="A78" s="8"/>
      <c r="B78" s="8"/>
      <c r="C78" s="8"/>
      <c r="D78" s="8"/>
      <c r="E78" s="8"/>
      <c r="F78" s="8"/>
      <c r="G78" s="8"/>
      <c r="H78" s="8"/>
      <c r="I78" s="8"/>
      <c r="J78" s="8"/>
      <c r="K78" s="8"/>
      <c r="L78" s="8"/>
      <c r="M78" s="8"/>
      <c r="N78" s="8"/>
      <c r="O78" s="8"/>
      <c r="P78" s="8"/>
      <c r="Q78" s="8"/>
      <c r="R78" s="8"/>
      <c r="S78" s="8"/>
      <c r="T78" s="8"/>
      <c r="U78" s="8"/>
      <c r="V78" s="8"/>
      <c r="W78" s="8"/>
      <c r="X78" s="8"/>
      <c r="Y78" s="8"/>
      <c r="Z78" s="8"/>
      <c r="AA78" s="8"/>
      <c r="AB78" s="8"/>
      <c r="AC78" s="8"/>
      <c r="AR78" s="9"/>
      <c r="AS78" s="9"/>
      <c r="AT78" s="9"/>
      <c r="AU78" s="9"/>
      <c r="AV78" s="9"/>
      <c r="AW78" s="9"/>
      <c r="AX78" s="9"/>
      <c r="AY78" s="9"/>
      <c r="AZ78" s="9"/>
      <c r="BA78" s="9"/>
      <c r="BB78" s="9"/>
      <c r="BC78" s="9"/>
      <c r="BD78" s="9"/>
      <c r="BE78" s="9">
        <v>2015</v>
      </c>
      <c r="BF78" s="9"/>
      <c r="BG78" s="10">
        <v>572.88599999999997</v>
      </c>
      <c r="BH78" s="9">
        <v>8.5984522800000004E-2</v>
      </c>
      <c r="BI78" s="9">
        <f>BG78*BH78</f>
        <v>49.259329328800803</v>
      </c>
      <c r="BJ78" s="9" t="s">
        <v>29</v>
      </c>
      <c r="BK78" s="9"/>
      <c r="BL78" s="9"/>
      <c r="BM78" s="9"/>
      <c r="BN78" s="9"/>
    </row>
    <row r="79" spans="1:66">
      <c r="A79" s="8"/>
      <c r="B79" s="8"/>
      <c r="C79" s="8"/>
      <c r="D79" s="8"/>
      <c r="E79" s="8"/>
      <c r="F79" s="8"/>
      <c r="G79" s="8"/>
      <c r="H79" s="8"/>
      <c r="I79" s="8"/>
      <c r="J79" s="8"/>
      <c r="K79" s="8"/>
      <c r="L79" s="8"/>
      <c r="M79" s="8"/>
      <c r="N79" s="8"/>
      <c r="O79" s="8"/>
      <c r="P79" s="8"/>
      <c r="Q79" s="8"/>
      <c r="R79" s="8"/>
      <c r="S79" s="8"/>
      <c r="T79" s="8"/>
      <c r="U79" s="8"/>
      <c r="V79" s="8"/>
      <c r="W79" s="8"/>
      <c r="X79" s="8"/>
      <c r="Y79" s="8"/>
      <c r="Z79" s="8"/>
      <c r="AA79" s="8"/>
      <c r="AB79" s="8"/>
      <c r="AC79" s="8"/>
      <c r="AR79" s="9"/>
      <c r="AS79" s="9" t="s">
        <v>22</v>
      </c>
      <c r="AT79" s="9"/>
      <c r="AU79" s="9"/>
      <c r="AV79" s="9"/>
      <c r="AW79" s="9"/>
      <c r="AX79" s="9"/>
      <c r="AY79" s="9"/>
      <c r="AZ79" s="9"/>
      <c r="BA79" s="9"/>
      <c r="BB79" s="9"/>
      <c r="BC79" s="9"/>
      <c r="BD79" s="9"/>
      <c r="BE79" s="9"/>
      <c r="BF79" s="9"/>
      <c r="BG79" s="10"/>
      <c r="BH79" s="9"/>
      <c r="BI79" s="9"/>
      <c r="BJ79" s="9"/>
      <c r="BK79" s="9"/>
      <c r="BL79" s="9"/>
      <c r="BM79" s="9"/>
      <c r="BN79" s="9"/>
    </row>
    <row r="80" spans="1:66">
      <c r="A80" s="8"/>
      <c r="B80" s="8"/>
      <c r="C80" s="8"/>
      <c r="D80" s="8"/>
      <c r="E80" s="8"/>
      <c r="F80" s="8"/>
      <c r="G80" s="8"/>
      <c r="H80" s="8"/>
      <c r="I80" s="8"/>
      <c r="J80" s="8"/>
      <c r="K80" s="8"/>
      <c r="L80" s="8"/>
      <c r="M80" s="8"/>
      <c r="N80" s="8"/>
      <c r="O80" s="8"/>
      <c r="P80" s="8"/>
      <c r="Q80" s="8"/>
      <c r="R80" s="8"/>
      <c r="S80" s="8"/>
      <c r="T80" s="8"/>
      <c r="U80" s="8"/>
      <c r="V80" s="8"/>
      <c r="W80" s="8"/>
      <c r="X80" s="8"/>
      <c r="Y80" s="8"/>
      <c r="Z80" s="8"/>
      <c r="AA80" s="8"/>
      <c r="AB80" s="8"/>
      <c r="AC80" s="8"/>
      <c r="AR80" s="9"/>
      <c r="AS80" s="9"/>
      <c r="AT80" s="9"/>
      <c r="AU80" s="9"/>
      <c r="AV80" s="9"/>
      <c r="AW80" s="9"/>
      <c r="AX80" s="9"/>
      <c r="AY80" s="9"/>
      <c r="AZ80" s="9"/>
      <c r="BA80" s="9"/>
      <c r="BB80" s="9"/>
      <c r="BC80" s="9"/>
      <c r="BD80" s="9"/>
      <c r="BE80" s="9"/>
      <c r="BF80" s="9"/>
      <c r="BG80" s="10"/>
      <c r="BH80" s="9"/>
      <c r="BI80" s="9"/>
      <c r="BJ80" s="9"/>
      <c r="BK80" s="9"/>
      <c r="BL80" s="9"/>
      <c r="BM80" s="9"/>
      <c r="BN80" s="9"/>
    </row>
    <row r="81" spans="1:66">
      <c r="A81" s="8"/>
      <c r="B81" s="8"/>
      <c r="C81" s="8"/>
      <c r="D81" s="8"/>
      <c r="E81" s="8"/>
      <c r="F81" s="8"/>
      <c r="G81" s="8"/>
      <c r="H81" s="8"/>
      <c r="I81" s="8"/>
      <c r="J81" s="8"/>
      <c r="K81" s="8"/>
      <c r="L81" s="8"/>
      <c r="M81" s="8"/>
      <c r="N81" s="8"/>
      <c r="O81" s="8"/>
      <c r="P81" s="8"/>
      <c r="Q81" s="8"/>
      <c r="R81" s="8"/>
      <c r="S81" s="8"/>
      <c r="T81" s="8"/>
      <c r="U81" s="8"/>
      <c r="V81" s="8"/>
      <c r="W81" s="8"/>
      <c r="X81" s="8"/>
      <c r="Y81" s="8"/>
      <c r="Z81" s="8"/>
      <c r="AA81" s="8"/>
      <c r="AB81" s="8"/>
      <c r="AC81" s="8"/>
      <c r="AR81" s="9"/>
      <c r="AS81" s="9"/>
      <c r="AT81" s="9"/>
      <c r="AU81" s="9"/>
      <c r="AV81" s="9"/>
      <c r="AW81" s="9"/>
      <c r="AX81" s="9"/>
      <c r="AY81" s="9"/>
      <c r="AZ81" s="9"/>
      <c r="BA81" s="9"/>
      <c r="BB81" s="9"/>
      <c r="BC81" s="9"/>
      <c r="BD81" s="9"/>
      <c r="BE81" s="9"/>
      <c r="BF81" s="9"/>
      <c r="BG81" s="10"/>
      <c r="BH81" s="9"/>
      <c r="BI81" s="9"/>
      <c r="BJ81" s="9"/>
      <c r="BK81" s="9"/>
      <c r="BL81" s="9"/>
      <c r="BM81" s="9"/>
      <c r="BN81" s="9"/>
    </row>
    <row r="82" spans="1:66">
      <c r="A82" s="8"/>
      <c r="B82" s="8"/>
      <c r="C82" s="8"/>
      <c r="D82" s="8"/>
      <c r="E82" s="8"/>
      <c r="F82" s="8"/>
      <c r="G82" s="8"/>
      <c r="H82" s="8"/>
      <c r="I82" s="8"/>
      <c r="J82" s="8"/>
      <c r="K82" s="8"/>
      <c r="L82" s="8"/>
      <c r="M82" s="8"/>
      <c r="N82" s="8"/>
      <c r="O82" s="8"/>
      <c r="P82" s="8"/>
      <c r="Q82" s="8"/>
      <c r="R82" s="8"/>
      <c r="S82" s="8"/>
      <c r="T82" s="8"/>
      <c r="U82" s="8"/>
      <c r="V82" s="8"/>
      <c r="W82" s="8"/>
      <c r="X82" s="8"/>
      <c r="Y82" s="8"/>
      <c r="Z82" s="8"/>
      <c r="AA82" s="8"/>
      <c r="AB82" s="8"/>
      <c r="AC82" s="8"/>
      <c r="AR82" s="9"/>
      <c r="AS82" s="9"/>
      <c r="AT82" s="9"/>
      <c r="AU82" s="9"/>
      <c r="AV82" s="9"/>
      <c r="AW82" s="9"/>
      <c r="AX82" s="9"/>
      <c r="AY82" s="9"/>
      <c r="AZ82" s="9"/>
      <c r="BA82" s="9"/>
      <c r="BB82" s="9"/>
      <c r="BC82" s="9"/>
      <c r="BD82" s="9"/>
      <c r="BE82" s="9"/>
      <c r="BF82" s="9"/>
      <c r="BG82" s="10"/>
      <c r="BH82" s="9"/>
      <c r="BI82" s="9"/>
      <c r="BJ82" s="9"/>
      <c r="BK82" s="9"/>
      <c r="BL82" s="9"/>
      <c r="BM82" s="9"/>
      <c r="BN82" s="9"/>
    </row>
    <row r="83" spans="1:66">
      <c r="A83" s="8"/>
      <c r="B83" s="8"/>
      <c r="C83" s="8"/>
      <c r="D83" s="8"/>
      <c r="E83" s="8"/>
      <c r="F83" s="8"/>
      <c r="G83" s="8"/>
      <c r="H83" s="8"/>
      <c r="I83" s="8"/>
      <c r="J83" s="8"/>
      <c r="K83" s="8"/>
      <c r="L83" s="8"/>
      <c r="M83" s="8"/>
      <c r="N83" s="8"/>
      <c r="O83" s="8"/>
      <c r="P83" s="8"/>
      <c r="Q83" s="8"/>
      <c r="R83" s="8"/>
      <c r="S83" s="8"/>
      <c r="T83" s="8"/>
      <c r="U83" s="8"/>
      <c r="V83" s="8"/>
      <c r="W83" s="8"/>
      <c r="X83" s="8"/>
      <c r="Y83" s="8"/>
      <c r="Z83" s="8"/>
      <c r="AA83" s="8"/>
      <c r="AB83" s="8"/>
      <c r="AC83" s="8"/>
      <c r="AR83" s="9"/>
      <c r="AS83" s="9"/>
      <c r="AT83" s="9"/>
      <c r="AU83" s="9"/>
      <c r="AV83" s="9"/>
      <c r="AW83" s="9"/>
      <c r="AX83" s="9"/>
      <c r="AY83" s="9"/>
      <c r="AZ83" s="9"/>
      <c r="BA83" s="9"/>
      <c r="BB83" s="9"/>
      <c r="BC83" s="9"/>
      <c r="BD83" s="9"/>
      <c r="BE83" s="9" t="s">
        <v>67</v>
      </c>
      <c r="BF83" s="9"/>
      <c r="BG83" s="10"/>
      <c r="BH83" s="9"/>
      <c r="BI83" s="9"/>
      <c r="BJ83" s="9"/>
      <c r="BK83" s="9"/>
      <c r="BL83" s="9"/>
      <c r="BM83" s="9"/>
      <c r="BN83" s="9"/>
    </row>
    <row r="84" spans="1:66">
      <c r="A84" s="8"/>
      <c r="B84" s="8"/>
      <c r="C84" s="8"/>
      <c r="D84" s="8"/>
      <c r="E84" s="8"/>
      <c r="F84" s="8"/>
      <c r="G84" s="8"/>
      <c r="H84" s="8"/>
      <c r="I84" s="8"/>
      <c r="J84" s="8"/>
      <c r="K84" s="8"/>
      <c r="L84" s="8"/>
      <c r="M84" s="8"/>
      <c r="N84" s="8"/>
      <c r="O84" s="8"/>
      <c r="P84" s="8"/>
      <c r="Q84" s="8"/>
      <c r="R84" s="8"/>
      <c r="S84" s="8"/>
      <c r="T84" s="8"/>
      <c r="U84" s="8"/>
      <c r="V84" s="8"/>
      <c r="W84" s="8"/>
      <c r="X84" s="8"/>
      <c r="Y84" s="8"/>
      <c r="Z84" s="8"/>
      <c r="AA84" s="8"/>
      <c r="AB84" s="8"/>
      <c r="AC84" s="8"/>
      <c r="AR84" s="9"/>
      <c r="AS84" s="9"/>
      <c r="AT84" s="9"/>
      <c r="AU84" s="9"/>
      <c r="AV84" s="9"/>
      <c r="AW84" s="9"/>
      <c r="AX84" s="9"/>
      <c r="AY84" s="9"/>
      <c r="AZ84" s="9"/>
      <c r="BA84" s="9"/>
      <c r="BB84" s="9"/>
      <c r="BC84" s="9"/>
      <c r="BD84" s="9"/>
      <c r="BE84" s="9" t="s">
        <v>25</v>
      </c>
      <c r="BF84" s="9" t="s">
        <v>23</v>
      </c>
      <c r="BG84" s="10" t="s">
        <v>26</v>
      </c>
      <c r="BH84" s="9" t="s">
        <v>24</v>
      </c>
      <c r="BI84" s="9" t="s">
        <v>15</v>
      </c>
      <c r="BJ84" s="9" t="s">
        <v>28</v>
      </c>
      <c r="BK84" s="9"/>
      <c r="BL84" s="9"/>
      <c r="BM84" s="9"/>
      <c r="BN84" s="9"/>
    </row>
    <row r="85" spans="1:66">
      <c r="A85" s="8"/>
      <c r="B85" s="8"/>
      <c r="C85" s="8"/>
      <c r="D85" s="8"/>
      <c r="E85" s="8"/>
      <c r="F85" s="8"/>
      <c r="G85" s="8"/>
      <c r="H85" s="8"/>
      <c r="I85" s="8"/>
      <c r="J85" s="8"/>
      <c r="K85" s="8"/>
      <c r="L85" s="8"/>
      <c r="M85" s="8"/>
      <c r="N85" s="8"/>
      <c r="O85" s="8"/>
      <c r="P85" s="8"/>
      <c r="Q85" s="8"/>
      <c r="R85" s="8"/>
      <c r="S85" s="8"/>
      <c r="T85" s="8"/>
      <c r="U85" s="8"/>
      <c r="V85" s="8"/>
      <c r="W85" s="8"/>
      <c r="X85" s="8"/>
      <c r="Y85" s="8"/>
      <c r="Z85" s="8"/>
      <c r="AA85" s="8"/>
      <c r="AB85" s="8"/>
      <c r="AC85" s="8"/>
      <c r="AR85" s="9"/>
      <c r="AS85" s="9"/>
      <c r="AT85" s="9"/>
      <c r="AU85" s="9"/>
      <c r="AV85" s="9"/>
      <c r="AW85" s="9"/>
      <c r="AX85" s="9"/>
      <c r="AY85" s="9"/>
      <c r="AZ85" s="9"/>
      <c r="BA85" s="9"/>
      <c r="BB85" s="9"/>
      <c r="BC85" s="9"/>
      <c r="BD85" s="9"/>
      <c r="BE85" s="9">
        <v>2010</v>
      </c>
      <c r="BF85" s="11">
        <v>1243161.69</v>
      </c>
      <c r="BG85" s="10"/>
      <c r="BH85" s="9">
        <v>8.5984522799999996E-5</v>
      </c>
      <c r="BI85" s="9">
        <f>BF85*BH85</f>
        <v>106.89266467789152</v>
      </c>
      <c r="BJ85" s="9"/>
      <c r="BK85" s="9"/>
      <c r="BL85" s="9"/>
      <c r="BM85" s="9"/>
      <c r="BN85" s="9"/>
    </row>
    <row r="86" spans="1:66">
      <c r="A86" s="8"/>
      <c r="B86" s="8"/>
      <c r="C86" s="8"/>
      <c r="D86" s="8"/>
      <c r="E86" s="8"/>
      <c r="F86" s="8"/>
      <c r="G86" s="8"/>
      <c r="H86" s="8"/>
      <c r="I86" s="8"/>
      <c r="J86" s="8"/>
      <c r="K86" s="8"/>
      <c r="L86" s="8"/>
      <c r="M86" s="8"/>
      <c r="N86" s="8"/>
      <c r="O86" s="8"/>
      <c r="P86" s="8"/>
      <c r="Q86" s="8"/>
      <c r="R86" s="8"/>
      <c r="S86" s="8"/>
      <c r="T86" s="8"/>
      <c r="U86" s="8"/>
      <c r="V86" s="8"/>
      <c r="W86" s="8"/>
      <c r="X86" s="8"/>
      <c r="Y86" s="8"/>
      <c r="Z86" s="8"/>
      <c r="AA86" s="8"/>
      <c r="AB86" s="8"/>
      <c r="AC86" s="8"/>
      <c r="AR86" s="9"/>
      <c r="AS86" s="9"/>
      <c r="AT86" s="9"/>
      <c r="AU86" s="9"/>
      <c r="AV86" s="9"/>
      <c r="AW86" s="9"/>
      <c r="AX86" s="9"/>
      <c r="AY86" s="9"/>
      <c r="AZ86" s="9"/>
      <c r="BA86" s="9"/>
      <c r="BB86" s="9"/>
      <c r="BC86" s="9"/>
      <c r="BD86" s="9"/>
      <c r="BE86" s="9">
        <v>2011</v>
      </c>
      <c r="BF86" s="9">
        <v>1302317.55</v>
      </c>
      <c r="BG86" s="10"/>
      <c r="BH86" s="9">
        <v>8.5984522799999996E-5</v>
      </c>
      <c r="BI86" s="9">
        <f>BF86*BH86</f>
        <v>111.97915307081514</v>
      </c>
      <c r="BJ86" s="9"/>
      <c r="BK86" s="9"/>
      <c r="BL86" s="9"/>
      <c r="BM86" s="9"/>
      <c r="BN86" s="9"/>
    </row>
    <row r="87" spans="1:66">
      <c r="A87" s="8"/>
      <c r="B87" s="8"/>
      <c r="C87" s="8"/>
      <c r="D87" s="8"/>
      <c r="E87" s="8"/>
      <c r="F87" s="8"/>
      <c r="G87" s="8"/>
      <c r="H87" s="8"/>
      <c r="I87" s="8"/>
      <c r="J87" s="8"/>
      <c r="K87" s="8"/>
      <c r="L87" s="8"/>
      <c r="M87" s="8"/>
      <c r="N87" s="8"/>
      <c r="O87" s="8"/>
      <c r="P87" s="8"/>
      <c r="Q87" s="8"/>
      <c r="R87" s="8"/>
      <c r="S87" s="8"/>
      <c r="T87" s="8"/>
      <c r="U87" s="8"/>
      <c r="V87" s="8"/>
      <c r="W87" s="8"/>
      <c r="X87" s="8"/>
      <c r="Y87" s="8"/>
      <c r="Z87" s="8"/>
      <c r="AA87" s="8"/>
      <c r="AB87" s="8"/>
      <c r="AC87" s="8"/>
      <c r="AR87" s="9"/>
      <c r="AS87" s="9"/>
      <c r="AT87" s="9"/>
      <c r="AU87" s="9"/>
      <c r="AV87" s="9"/>
      <c r="AW87" s="9"/>
      <c r="AX87" s="9"/>
      <c r="AY87" s="9"/>
      <c r="AZ87" s="9"/>
      <c r="BA87" s="9"/>
      <c r="BB87" s="9"/>
      <c r="BC87" s="9"/>
      <c r="BD87" s="9"/>
      <c r="BE87" s="9">
        <v>2012</v>
      </c>
      <c r="BF87" s="9"/>
      <c r="BG87" s="10">
        <v>1385.65</v>
      </c>
      <c r="BH87" s="9">
        <v>8.5984522800000004E-2</v>
      </c>
      <c r="BI87" s="9">
        <f>BG87*BH87</f>
        <v>119.14445401782001</v>
      </c>
      <c r="BJ87" s="9"/>
      <c r="BK87" s="9"/>
      <c r="BL87" s="9"/>
      <c r="BM87" s="9"/>
      <c r="BN87" s="9"/>
    </row>
    <row r="88" spans="1:66">
      <c r="A88" s="8"/>
      <c r="B88" s="8"/>
      <c r="C88" s="8"/>
      <c r="D88" s="8"/>
      <c r="E88" s="8"/>
      <c r="F88" s="8"/>
      <c r="G88" s="8"/>
      <c r="H88" s="8"/>
      <c r="I88" s="8"/>
      <c r="J88" s="8"/>
      <c r="K88" s="8"/>
      <c r="L88" s="8"/>
      <c r="M88" s="8"/>
      <c r="N88" s="8"/>
      <c r="O88" s="8"/>
      <c r="P88" s="8"/>
      <c r="Q88" s="8"/>
      <c r="R88" s="8"/>
      <c r="S88" s="8"/>
      <c r="T88" s="8"/>
      <c r="U88" s="8"/>
      <c r="V88" s="8"/>
      <c r="W88" s="8"/>
      <c r="X88" s="8"/>
      <c r="Y88" s="8"/>
      <c r="Z88" s="8"/>
      <c r="AA88" s="8"/>
      <c r="AB88" s="8"/>
      <c r="AC88" s="8"/>
      <c r="AR88" s="9"/>
      <c r="AS88" s="9"/>
      <c r="AT88" s="9"/>
      <c r="AU88" s="9"/>
      <c r="AV88" s="9"/>
      <c r="AW88" s="9"/>
      <c r="AX88" s="9"/>
      <c r="AY88" s="9"/>
      <c r="AZ88" s="9"/>
      <c r="BA88" s="9"/>
      <c r="BB88" s="9"/>
      <c r="BC88" s="9"/>
      <c r="BD88" s="9"/>
      <c r="BE88" s="9">
        <v>2013</v>
      </c>
      <c r="BF88" s="10"/>
      <c r="BG88" s="10">
        <v>1485.059</v>
      </c>
      <c r="BH88" s="9">
        <v>8.5984522800000004E-2</v>
      </c>
      <c r="BI88" s="9">
        <f>BG88*BH88</f>
        <v>127.69208944484521</v>
      </c>
      <c r="BJ88" s="9"/>
      <c r="BK88" s="9"/>
      <c r="BL88" s="9"/>
      <c r="BM88" s="9"/>
      <c r="BN88" s="9"/>
    </row>
    <row r="89" spans="1:66">
      <c r="A89" s="8"/>
      <c r="B89" s="8"/>
      <c r="C89" s="8"/>
      <c r="D89" s="8"/>
      <c r="E89" s="8"/>
      <c r="F89" s="8"/>
      <c r="G89" s="8"/>
      <c r="H89" s="8"/>
      <c r="I89" s="8"/>
      <c r="J89" s="8"/>
      <c r="K89" s="8"/>
      <c r="L89" s="8"/>
      <c r="M89" s="8"/>
      <c r="N89" s="8"/>
      <c r="O89" s="8"/>
      <c r="P89" s="8"/>
      <c r="Q89" s="8"/>
      <c r="R89" s="8"/>
      <c r="S89" s="8"/>
      <c r="T89" s="8"/>
      <c r="U89" s="8"/>
      <c r="V89" s="8"/>
      <c r="W89" s="8"/>
      <c r="X89" s="8"/>
      <c r="Y89" s="8"/>
      <c r="Z89" s="8"/>
      <c r="AA89" s="8"/>
      <c r="AB89" s="8"/>
      <c r="AC89" s="8"/>
      <c r="AR89" s="9"/>
      <c r="AS89" s="9"/>
      <c r="AT89" s="9"/>
      <c r="AU89" s="9"/>
      <c r="AV89" s="9"/>
      <c r="AW89" s="9"/>
      <c r="AX89" s="9"/>
      <c r="AY89" s="9"/>
      <c r="AZ89" s="9"/>
      <c r="BA89" s="9"/>
      <c r="BB89" s="9"/>
      <c r="BC89" s="9"/>
      <c r="BD89" s="9"/>
      <c r="BE89" s="9"/>
      <c r="BF89" s="10"/>
      <c r="BG89" s="10"/>
      <c r="BH89" s="9"/>
      <c r="BI89" s="9"/>
      <c r="BJ89" s="9" t="s">
        <v>30</v>
      </c>
      <c r="BK89" s="9"/>
      <c r="BL89" s="9"/>
      <c r="BM89" s="9"/>
      <c r="BN89" s="9"/>
    </row>
    <row r="90" spans="1:66">
      <c r="A90" s="8"/>
      <c r="B90" s="8"/>
      <c r="C90" s="8"/>
      <c r="D90" s="8"/>
      <c r="E90" s="8"/>
      <c r="F90" s="8"/>
      <c r="G90" s="8"/>
      <c r="H90" s="8"/>
      <c r="I90" s="8"/>
      <c r="J90" s="8"/>
      <c r="K90" s="8"/>
      <c r="L90" s="8"/>
      <c r="M90" s="8"/>
      <c r="N90" s="8"/>
      <c r="O90" s="8"/>
      <c r="P90" s="8"/>
      <c r="Q90" s="8"/>
      <c r="R90" s="8"/>
      <c r="S90" s="8"/>
      <c r="T90" s="8"/>
      <c r="U90" s="8"/>
      <c r="V90" s="8"/>
      <c r="W90" s="8"/>
      <c r="X90" s="8"/>
      <c r="Y90" s="8"/>
      <c r="Z90" s="8"/>
      <c r="AA90" s="8"/>
      <c r="AB90" s="8"/>
      <c r="AC90" s="8"/>
      <c r="AR90" s="9"/>
      <c r="AS90" s="9"/>
      <c r="AT90" s="9"/>
      <c r="AU90" s="9"/>
      <c r="AV90" s="9"/>
      <c r="AW90" s="9"/>
      <c r="AX90" s="9"/>
      <c r="AY90" s="9"/>
      <c r="AZ90" s="9"/>
      <c r="BA90" s="9"/>
      <c r="BB90" s="9"/>
      <c r="BC90" s="9"/>
      <c r="BD90" s="9"/>
      <c r="BE90" s="9">
        <v>2015</v>
      </c>
      <c r="BF90" s="9"/>
      <c r="BG90" s="10">
        <v>1231.114</v>
      </c>
      <c r="BH90" s="9">
        <v>8.5984522800000004E-2</v>
      </c>
      <c r="BI90" s="9">
        <f>BG90*BH90</f>
        <v>105.85674980239921</v>
      </c>
      <c r="BJ90" s="9" t="s">
        <v>29</v>
      </c>
      <c r="BK90" s="9"/>
      <c r="BL90" s="9"/>
      <c r="BM90" s="9"/>
      <c r="BN90" s="9"/>
    </row>
    <row r="91" spans="1:66">
      <c r="A91" s="8" t="s">
        <v>32</v>
      </c>
      <c r="B91" s="8"/>
      <c r="C91" s="8"/>
      <c r="D91" s="8"/>
      <c r="E91" s="8"/>
      <c r="F91" s="8"/>
      <c r="G91" s="8"/>
      <c r="H91" s="8"/>
      <c r="I91" s="8"/>
      <c r="J91" s="8"/>
      <c r="K91" s="8"/>
      <c r="L91" s="8"/>
      <c r="M91" s="8"/>
      <c r="N91" s="8"/>
      <c r="O91" s="8"/>
      <c r="P91" s="8"/>
      <c r="Q91" s="8"/>
      <c r="R91" s="8"/>
      <c r="S91" s="8"/>
      <c r="T91" s="8"/>
      <c r="U91" s="8"/>
      <c r="V91" s="8"/>
      <c r="W91" s="8"/>
      <c r="X91" s="8"/>
      <c r="Y91" s="8"/>
      <c r="Z91" s="8"/>
      <c r="AA91" s="8"/>
      <c r="AB91" s="8"/>
      <c r="AC91" s="8"/>
      <c r="AR91" s="9"/>
      <c r="AS91" s="9"/>
      <c r="AT91" s="9"/>
      <c r="AU91" s="9"/>
      <c r="AV91" s="9"/>
      <c r="AW91" s="9"/>
      <c r="AX91" s="9"/>
      <c r="AY91" s="9"/>
      <c r="AZ91" s="9"/>
      <c r="BA91" s="9"/>
      <c r="BB91" s="9"/>
      <c r="BC91" s="9"/>
      <c r="BD91" s="9"/>
      <c r="BE91" s="9"/>
      <c r="BF91" s="9"/>
      <c r="BG91" s="9"/>
      <c r="BH91" s="9"/>
      <c r="BI91" s="9"/>
      <c r="BJ91" s="9"/>
      <c r="BK91" s="9"/>
      <c r="BL91" s="9"/>
      <c r="BM91" s="9"/>
      <c r="BN91" s="9"/>
    </row>
    <row r="92" spans="1:66">
      <c r="A92" s="8" t="s">
        <v>31</v>
      </c>
      <c r="B92" s="8"/>
      <c r="C92" s="8"/>
      <c r="D92" s="8"/>
      <c r="E92" s="8"/>
      <c r="F92" s="8"/>
      <c r="G92" s="8"/>
      <c r="H92" s="8"/>
      <c r="I92" s="8"/>
      <c r="J92" s="8"/>
      <c r="K92" s="8"/>
      <c r="L92" s="8"/>
      <c r="M92" s="8"/>
      <c r="N92" s="8"/>
      <c r="O92" s="8"/>
      <c r="P92" s="8"/>
      <c r="Q92" s="8"/>
      <c r="R92" s="8"/>
      <c r="S92" s="8"/>
      <c r="T92" s="8"/>
      <c r="U92" s="8"/>
      <c r="V92" s="8"/>
      <c r="W92" s="8"/>
      <c r="X92" s="8"/>
      <c r="Y92" s="8"/>
      <c r="Z92" s="8"/>
      <c r="AA92" s="8"/>
      <c r="AB92" s="8"/>
      <c r="AC92" s="8"/>
      <c r="AR92" s="9"/>
      <c r="AS92" s="9"/>
      <c r="AT92" s="9" t="s">
        <v>70</v>
      </c>
      <c r="AU92" s="9"/>
      <c r="AV92" s="9"/>
      <c r="AW92" s="9"/>
      <c r="AX92" s="9"/>
      <c r="AY92" s="9"/>
      <c r="AZ92" s="9"/>
      <c r="BA92" s="9"/>
      <c r="BB92" s="9"/>
      <c r="BC92" s="9"/>
      <c r="BD92" s="9"/>
      <c r="BE92" s="9"/>
      <c r="BF92" s="9"/>
      <c r="BG92" s="9"/>
      <c r="BH92" s="9"/>
      <c r="BI92" s="9"/>
      <c r="BJ92" s="9"/>
      <c r="BK92" s="9"/>
      <c r="BL92" s="9"/>
      <c r="BM92" s="9"/>
      <c r="BN92" s="9"/>
    </row>
    <row r="93" spans="1:66">
      <c r="A93" s="8"/>
      <c r="B93" s="8"/>
      <c r="C93" s="8"/>
      <c r="D93" s="8"/>
      <c r="E93" s="8"/>
      <c r="F93" s="8"/>
      <c r="G93" s="8"/>
      <c r="H93" s="8"/>
      <c r="I93" s="8"/>
      <c r="J93" s="8"/>
      <c r="K93" s="8"/>
      <c r="L93" s="8"/>
      <c r="M93" s="8"/>
      <c r="N93" s="8"/>
      <c r="O93" s="8"/>
      <c r="P93" s="8"/>
      <c r="Q93" s="8"/>
      <c r="R93" s="8"/>
      <c r="S93" s="8"/>
      <c r="T93" s="8"/>
      <c r="U93" s="8"/>
      <c r="V93" s="8"/>
      <c r="W93" s="8"/>
      <c r="X93" s="8"/>
      <c r="Y93" s="8"/>
      <c r="Z93" s="8"/>
      <c r="AA93" s="8"/>
      <c r="AB93" s="8"/>
      <c r="AC93" s="8"/>
      <c r="AR93" s="9"/>
      <c r="AS93" s="9"/>
      <c r="AT93" s="9"/>
      <c r="AU93" s="9"/>
      <c r="AV93" s="9"/>
      <c r="AW93" s="9"/>
      <c r="AX93" s="9"/>
      <c r="AY93" s="9"/>
      <c r="AZ93" s="9"/>
      <c r="BA93" s="9"/>
      <c r="BB93" s="9"/>
      <c r="BC93" s="9"/>
      <c r="BD93" s="9"/>
      <c r="BE93" s="9"/>
      <c r="BF93" s="9"/>
      <c r="BG93" s="9"/>
      <c r="BH93" s="9"/>
      <c r="BI93" s="9"/>
      <c r="BJ93" s="9"/>
      <c r="BK93" s="9"/>
      <c r="BL93" s="9"/>
      <c r="BM93" s="9"/>
      <c r="BN93" s="9"/>
    </row>
    <row r="94" spans="1:66">
      <c r="A94" s="8"/>
      <c r="B94" s="8"/>
      <c r="C94" s="8"/>
      <c r="D94" s="8"/>
      <c r="E94" s="8"/>
      <c r="F94" s="8"/>
      <c r="G94" s="8"/>
      <c r="H94" s="8"/>
      <c r="I94" s="8"/>
      <c r="J94" s="8"/>
      <c r="K94" s="8"/>
      <c r="L94" s="8"/>
      <c r="M94" s="8"/>
      <c r="N94" s="8"/>
      <c r="O94" s="8"/>
      <c r="P94" s="8"/>
      <c r="Q94" s="8"/>
      <c r="R94" s="8"/>
      <c r="S94" s="8"/>
      <c r="T94" s="8"/>
      <c r="U94" s="8"/>
      <c r="V94" s="8"/>
      <c r="W94" s="8"/>
      <c r="X94" s="8"/>
      <c r="Y94" s="8"/>
      <c r="Z94" s="8"/>
      <c r="AA94" s="8"/>
      <c r="AB94" s="8"/>
      <c r="AC94" s="8"/>
      <c r="AR94" s="9"/>
      <c r="AS94" s="9"/>
      <c r="AT94" s="9"/>
      <c r="AU94" s="9"/>
      <c r="AV94" s="9"/>
      <c r="AW94" s="9"/>
      <c r="AX94" s="9"/>
      <c r="AY94" s="9"/>
      <c r="AZ94" s="9"/>
      <c r="BA94" s="9"/>
      <c r="BB94" s="9"/>
      <c r="BC94" s="9"/>
      <c r="BD94" s="9"/>
      <c r="BE94" s="9"/>
      <c r="BF94" s="9"/>
      <c r="BG94" s="9"/>
      <c r="BH94" s="9"/>
      <c r="BI94" s="9"/>
      <c r="BJ94" s="9"/>
      <c r="BK94" s="9"/>
      <c r="BL94" s="9"/>
      <c r="BM94" s="9"/>
      <c r="BN94" s="9"/>
    </row>
    <row r="95" spans="1:66">
      <c r="A95" s="8"/>
      <c r="B95" s="8"/>
      <c r="C95" s="8"/>
      <c r="D95" s="8"/>
      <c r="E95" s="8"/>
      <c r="F95" s="8"/>
      <c r="G95" s="8"/>
      <c r="H95" s="8"/>
      <c r="I95" s="8"/>
      <c r="J95" s="8"/>
      <c r="K95" s="8"/>
      <c r="L95" s="8"/>
      <c r="M95" s="8"/>
      <c r="N95" s="8"/>
      <c r="O95" s="8"/>
      <c r="P95" s="8"/>
      <c r="Q95" s="8"/>
      <c r="R95" s="8"/>
      <c r="S95" s="8"/>
      <c r="T95" s="8"/>
      <c r="U95" s="8"/>
      <c r="V95" s="8"/>
      <c r="W95" s="8"/>
      <c r="X95" s="8"/>
      <c r="Y95" s="8"/>
      <c r="Z95" s="8"/>
      <c r="AA95" s="8"/>
      <c r="AB95" s="8"/>
      <c r="AC95" s="8"/>
      <c r="AR95" s="9"/>
      <c r="AS95" s="9"/>
      <c r="AT95" s="9"/>
      <c r="AU95" s="9"/>
      <c r="AV95" s="9"/>
      <c r="AW95" s="9"/>
      <c r="AX95" s="9"/>
      <c r="AY95" s="9"/>
      <c r="AZ95" s="9"/>
      <c r="BA95" s="9"/>
      <c r="BB95" s="9"/>
      <c r="BC95" s="9"/>
      <c r="BD95" s="9"/>
      <c r="BE95" s="9"/>
      <c r="BF95" s="9"/>
      <c r="BG95" s="9"/>
      <c r="BH95" s="9"/>
      <c r="BI95" s="9"/>
      <c r="BJ95" s="9"/>
      <c r="BK95" s="9"/>
      <c r="BL95" s="9"/>
      <c r="BM95" s="9"/>
      <c r="BN95" s="9"/>
    </row>
    <row r="96" spans="1:66">
      <c r="A96" s="8"/>
      <c r="B96" s="8"/>
      <c r="C96" s="8"/>
      <c r="D96" s="8"/>
      <c r="E96" s="8"/>
      <c r="F96" s="8"/>
      <c r="G96" s="8"/>
      <c r="H96" s="8"/>
      <c r="I96" s="8"/>
      <c r="J96" s="8"/>
      <c r="K96" s="8"/>
      <c r="L96" s="8"/>
      <c r="M96" s="8"/>
      <c r="N96" s="8"/>
      <c r="O96" s="8"/>
      <c r="P96" s="8"/>
      <c r="Q96" s="8"/>
      <c r="R96" s="8"/>
      <c r="S96" s="8"/>
      <c r="T96" s="8"/>
      <c r="U96" s="8"/>
      <c r="V96" s="8"/>
      <c r="W96" s="8"/>
      <c r="X96" s="8"/>
      <c r="Y96" s="8"/>
      <c r="Z96" s="8"/>
      <c r="AA96" s="8"/>
      <c r="AB96" s="8"/>
      <c r="AC96" s="8"/>
      <c r="AR96" s="9"/>
      <c r="AS96" s="9"/>
      <c r="AT96" s="9"/>
      <c r="AU96" s="9"/>
      <c r="AV96" s="9"/>
      <c r="AW96" s="9"/>
      <c r="AX96" s="9"/>
      <c r="AY96" s="9"/>
      <c r="AZ96" s="9"/>
      <c r="BA96" s="9"/>
      <c r="BB96" s="9"/>
      <c r="BC96" s="9"/>
      <c r="BD96" s="9"/>
      <c r="BE96" s="9"/>
      <c r="BF96" s="9"/>
      <c r="BG96" s="9"/>
      <c r="BH96" s="9"/>
      <c r="BI96" s="9"/>
      <c r="BJ96" s="9"/>
      <c r="BK96" s="9"/>
      <c r="BL96" s="9"/>
      <c r="BM96" s="9"/>
      <c r="BN96" s="9"/>
    </row>
    <row r="97" spans="1:66">
      <c r="A97" s="8"/>
      <c r="B97" s="8"/>
      <c r="C97" s="8"/>
      <c r="D97" s="8"/>
      <c r="E97" s="8"/>
      <c r="F97" s="8"/>
      <c r="G97" s="8"/>
      <c r="H97" s="8"/>
      <c r="I97" s="8"/>
      <c r="J97" s="8"/>
      <c r="K97" s="8"/>
      <c r="L97" s="8"/>
      <c r="M97" s="8"/>
      <c r="N97" s="8"/>
      <c r="O97" s="8"/>
      <c r="P97" s="8"/>
      <c r="Q97" s="8"/>
      <c r="R97" s="8"/>
      <c r="S97" s="8"/>
      <c r="T97" s="8"/>
      <c r="U97" s="8"/>
      <c r="V97" s="8"/>
      <c r="W97" s="8"/>
      <c r="X97" s="8"/>
      <c r="Y97" s="8"/>
      <c r="Z97" s="8"/>
      <c r="AA97" s="8"/>
      <c r="AB97" s="8"/>
      <c r="AC97" s="8"/>
      <c r="AR97" s="9"/>
      <c r="AS97" s="9"/>
      <c r="AT97" s="9"/>
      <c r="AU97" s="9"/>
      <c r="AV97" s="9"/>
      <c r="AW97" s="9"/>
      <c r="AX97" s="9"/>
      <c r="AY97" s="9"/>
      <c r="AZ97" s="9"/>
      <c r="BA97" s="9"/>
      <c r="BB97" s="9"/>
      <c r="BC97" s="9"/>
      <c r="BD97" s="9"/>
      <c r="BE97" s="9"/>
      <c r="BF97" s="9"/>
      <c r="BG97" s="9"/>
      <c r="BH97" s="9"/>
      <c r="BI97" s="9"/>
      <c r="BJ97" s="9"/>
      <c r="BK97" s="9"/>
      <c r="BL97" s="9"/>
      <c r="BM97" s="9"/>
      <c r="BN97" s="9"/>
    </row>
    <row r="98" spans="1:66">
      <c r="A98" s="8"/>
      <c r="B98" s="8"/>
      <c r="C98" s="8"/>
      <c r="D98" s="8"/>
      <c r="E98" s="8"/>
      <c r="F98" s="8"/>
      <c r="G98" s="8"/>
      <c r="H98" s="8"/>
      <c r="I98" s="8"/>
      <c r="J98" s="8"/>
      <c r="K98" s="8"/>
      <c r="L98" s="8"/>
      <c r="M98" s="8"/>
      <c r="N98" s="8"/>
      <c r="O98" s="8"/>
      <c r="P98" s="8"/>
      <c r="Q98" s="8"/>
      <c r="R98" s="8"/>
      <c r="S98" s="8"/>
      <c r="T98" s="8"/>
      <c r="U98" s="8"/>
      <c r="V98" s="8"/>
      <c r="W98" s="8"/>
      <c r="X98" s="8"/>
      <c r="Y98" s="8"/>
      <c r="Z98" s="8"/>
      <c r="AA98" s="8"/>
      <c r="AB98" s="8"/>
      <c r="AC98" s="8"/>
      <c r="AR98" s="9"/>
      <c r="AS98" s="9"/>
      <c r="AT98" s="9"/>
      <c r="AU98" s="9"/>
      <c r="AV98" s="9"/>
      <c r="AW98" s="9"/>
      <c r="AX98" s="9"/>
      <c r="AY98" s="9"/>
      <c r="AZ98" s="9"/>
      <c r="BA98" s="9"/>
      <c r="BB98" s="9"/>
      <c r="BC98" s="9"/>
      <c r="BD98" s="9"/>
      <c r="BE98" s="9"/>
      <c r="BF98" s="9"/>
      <c r="BG98" s="9"/>
      <c r="BH98" s="9"/>
      <c r="BI98" s="9"/>
      <c r="BJ98" s="9"/>
      <c r="BK98" s="9"/>
      <c r="BL98" s="9"/>
      <c r="BM98" s="9"/>
      <c r="BN98" s="9"/>
    </row>
    <row r="99" spans="1:66">
      <c r="A99" s="8"/>
      <c r="B99" s="8"/>
      <c r="C99" s="8"/>
      <c r="D99" s="8"/>
      <c r="E99" s="8"/>
      <c r="F99" s="8"/>
      <c r="G99" s="8"/>
      <c r="H99" s="8"/>
      <c r="I99" s="8"/>
      <c r="J99" s="8"/>
      <c r="K99" s="8"/>
      <c r="L99" s="8"/>
      <c r="M99" s="8"/>
      <c r="N99" s="8"/>
      <c r="O99" s="8"/>
      <c r="P99" s="8"/>
      <c r="Q99" s="8"/>
      <c r="R99" s="8"/>
      <c r="S99" s="8"/>
      <c r="T99" s="8"/>
      <c r="U99" s="8"/>
      <c r="V99" s="8"/>
      <c r="W99" s="8"/>
      <c r="X99" s="8"/>
      <c r="Y99" s="8"/>
      <c r="Z99" s="8"/>
      <c r="AA99" s="8"/>
      <c r="AB99" s="8"/>
      <c r="AC99" s="8"/>
      <c r="AR99" s="9"/>
      <c r="AS99" s="9"/>
      <c r="AT99" s="9"/>
      <c r="AU99" s="9"/>
      <c r="AV99" s="9"/>
      <c r="AW99" s="9"/>
      <c r="AX99" s="9"/>
      <c r="AY99" s="9"/>
      <c r="AZ99" s="9"/>
      <c r="BA99" s="9"/>
      <c r="BB99" s="9"/>
      <c r="BC99" s="9"/>
      <c r="BD99" s="9"/>
      <c r="BE99" s="9"/>
      <c r="BF99" s="9"/>
      <c r="BG99" s="9"/>
      <c r="BH99" s="9"/>
      <c r="BI99" s="9"/>
      <c r="BJ99" s="9"/>
      <c r="BK99" s="9"/>
      <c r="BL99" s="9"/>
      <c r="BM99" s="9"/>
      <c r="BN99" s="9"/>
    </row>
    <row r="100" spans="1:66">
      <c r="A100" s="8"/>
      <c r="B100" s="8"/>
      <c r="C100" s="8"/>
      <c r="D100" s="8"/>
      <c r="E100" s="8"/>
      <c r="F100" s="8"/>
      <c r="G100" s="8"/>
      <c r="H100" s="8"/>
      <c r="I100" s="8"/>
      <c r="J100" s="8"/>
      <c r="K100" s="8"/>
      <c r="L100" s="8"/>
      <c r="M100" s="8"/>
      <c r="N100" s="8"/>
      <c r="O100" s="8"/>
      <c r="P100" s="8"/>
      <c r="Q100" s="8"/>
      <c r="R100" s="8"/>
      <c r="S100" s="8"/>
      <c r="T100" s="8"/>
      <c r="U100" s="8"/>
      <c r="V100" s="8"/>
      <c r="W100" s="8"/>
      <c r="X100" s="8"/>
      <c r="Y100" s="8"/>
      <c r="Z100" s="8"/>
      <c r="AA100" s="8"/>
      <c r="AB100" s="8"/>
      <c r="AC100" s="8"/>
      <c r="AR100" s="9"/>
      <c r="AS100" s="9"/>
      <c r="AT100" s="9"/>
      <c r="AU100" s="9"/>
      <c r="AV100" s="9"/>
      <c r="AW100" s="9"/>
      <c r="AX100" s="9"/>
      <c r="AY100" s="9"/>
      <c r="AZ100" s="9"/>
      <c r="BA100" s="9"/>
      <c r="BB100" s="9"/>
      <c r="BC100" s="9"/>
      <c r="BD100" s="9"/>
      <c r="BE100" s="9"/>
      <c r="BF100" s="9"/>
      <c r="BG100" s="9"/>
      <c r="BH100" s="9"/>
      <c r="BI100" s="9"/>
      <c r="BJ100" s="9"/>
      <c r="BK100" s="9"/>
      <c r="BL100" s="9"/>
      <c r="BM100" s="9"/>
      <c r="BN100" s="9"/>
    </row>
    <row r="101" spans="1:66">
      <c r="A101" s="8"/>
      <c r="B101" s="8"/>
      <c r="C101" s="8"/>
      <c r="D101" s="8"/>
      <c r="E101" s="8"/>
      <c r="F101" s="8"/>
      <c r="G101" s="8"/>
      <c r="H101" s="8"/>
      <c r="I101" s="8"/>
      <c r="J101" s="8"/>
      <c r="K101" s="8"/>
      <c r="L101" s="8"/>
      <c r="M101" s="8"/>
      <c r="N101" s="8"/>
      <c r="O101" s="8"/>
      <c r="P101" s="8"/>
      <c r="Q101" s="8"/>
      <c r="R101" s="8"/>
      <c r="S101" s="8"/>
      <c r="T101" s="8"/>
      <c r="U101" s="8"/>
      <c r="V101" s="8"/>
      <c r="W101" s="8"/>
      <c r="X101" s="8"/>
      <c r="Y101" s="8"/>
      <c r="Z101" s="8"/>
      <c r="AA101" s="8"/>
      <c r="AB101" s="8"/>
      <c r="AC101" s="8"/>
      <c r="AR101" s="9"/>
      <c r="AS101" s="9"/>
      <c r="AT101" s="9"/>
      <c r="AU101" s="9"/>
      <c r="AV101" s="9"/>
      <c r="AW101" s="9"/>
      <c r="AX101" s="9"/>
      <c r="AY101" s="9"/>
      <c r="AZ101" s="9"/>
      <c r="BA101" s="9"/>
      <c r="BB101" s="9"/>
      <c r="BC101" s="9"/>
      <c r="BD101" s="9"/>
      <c r="BE101" s="9"/>
      <c r="BF101" s="9"/>
      <c r="BG101" s="9"/>
      <c r="BH101" s="9"/>
      <c r="BI101" s="9"/>
      <c r="BJ101" s="9"/>
      <c r="BK101" s="9"/>
      <c r="BL101" s="9"/>
      <c r="BM101" s="9"/>
      <c r="BN101" s="9"/>
    </row>
    <row r="102" spans="1:66">
      <c r="A102" s="8"/>
      <c r="B102" s="8"/>
      <c r="C102" s="8"/>
      <c r="D102" s="8"/>
      <c r="E102" s="8"/>
      <c r="F102" s="8"/>
      <c r="G102" s="8"/>
      <c r="H102" s="8"/>
      <c r="I102" s="8"/>
      <c r="J102" s="8"/>
      <c r="K102" s="8"/>
      <c r="L102" s="8"/>
      <c r="M102" s="8"/>
      <c r="N102" s="8"/>
      <c r="O102" s="8"/>
      <c r="P102" s="8"/>
      <c r="Q102" s="8"/>
      <c r="R102" s="8"/>
      <c r="S102" s="8"/>
      <c r="T102" s="8"/>
      <c r="U102" s="8"/>
      <c r="V102" s="8"/>
      <c r="W102" s="8"/>
      <c r="X102" s="8"/>
      <c r="Y102" s="8"/>
      <c r="Z102" s="8"/>
      <c r="AA102" s="8"/>
      <c r="AB102" s="8"/>
      <c r="AC102" s="8"/>
      <c r="AR102" s="9"/>
      <c r="AS102" s="9"/>
      <c r="AT102" s="9"/>
      <c r="AU102" s="9"/>
      <c r="AV102" s="9"/>
      <c r="AW102" s="9"/>
      <c r="AX102" s="9"/>
      <c r="AY102" s="9"/>
      <c r="AZ102" s="9"/>
      <c r="BA102" s="9"/>
      <c r="BB102" s="9"/>
      <c r="BC102" s="9"/>
      <c r="BD102" s="9"/>
      <c r="BE102" s="9"/>
      <c r="BF102" s="9"/>
      <c r="BG102" s="9"/>
      <c r="BH102" s="9"/>
      <c r="BI102" s="9"/>
      <c r="BJ102" s="9"/>
      <c r="BK102" s="9"/>
      <c r="BL102" s="9"/>
      <c r="BM102" s="9"/>
      <c r="BN102" s="9"/>
    </row>
    <row r="103" spans="1:66">
      <c r="A103" s="8" t="s">
        <v>33</v>
      </c>
      <c r="B103" s="8"/>
      <c r="C103" s="8"/>
      <c r="D103" s="8"/>
      <c r="E103" s="8"/>
      <c r="F103" s="8"/>
      <c r="G103" s="8"/>
      <c r="H103" s="8"/>
      <c r="I103" s="8"/>
      <c r="J103" s="8"/>
      <c r="K103" s="8"/>
      <c r="L103" s="8"/>
      <c r="M103" s="8"/>
      <c r="N103" s="8"/>
      <c r="O103" s="8"/>
      <c r="P103" s="8"/>
      <c r="Q103" s="8"/>
      <c r="R103" s="8"/>
      <c r="S103" s="8"/>
      <c r="T103" s="8"/>
      <c r="U103" s="8"/>
      <c r="V103" s="8"/>
      <c r="W103" s="8"/>
      <c r="X103" s="8"/>
      <c r="Y103" s="8"/>
      <c r="Z103" s="8"/>
      <c r="AA103" s="8"/>
      <c r="AB103" s="8"/>
      <c r="AC103" s="8"/>
      <c r="AR103" s="9"/>
      <c r="AS103" s="9"/>
      <c r="AT103" s="9"/>
      <c r="AU103" s="9"/>
      <c r="AV103" s="9"/>
      <c r="AW103" s="9"/>
      <c r="AX103" s="9"/>
      <c r="AY103" s="9"/>
      <c r="AZ103" s="9"/>
      <c r="BA103" s="9"/>
      <c r="BB103" s="9"/>
      <c r="BC103" s="9"/>
      <c r="BD103" s="9"/>
      <c r="BE103" s="9"/>
      <c r="BF103" s="9"/>
      <c r="BG103" s="9"/>
      <c r="BH103" s="9"/>
      <c r="BI103" s="9"/>
      <c r="BJ103" s="9"/>
      <c r="BK103" s="9"/>
      <c r="BL103" s="9"/>
      <c r="BM103" s="9"/>
      <c r="BN103" s="9"/>
    </row>
    <row r="104" spans="1:66">
      <c r="A104" s="8" t="s">
        <v>34</v>
      </c>
      <c r="B104" s="8"/>
      <c r="C104" s="8"/>
      <c r="D104" s="8"/>
      <c r="E104" s="8"/>
      <c r="F104" s="8"/>
      <c r="G104" s="8"/>
      <c r="H104" s="8"/>
      <c r="I104" s="8"/>
      <c r="J104" s="8"/>
      <c r="K104" s="8"/>
      <c r="L104" s="8"/>
      <c r="M104" s="8"/>
      <c r="N104" s="8"/>
      <c r="O104" s="8"/>
      <c r="P104" s="8"/>
      <c r="Q104" s="8"/>
      <c r="R104" s="8"/>
      <c r="S104" s="8"/>
      <c r="T104" s="8"/>
      <c r="U104" s="8"/>
      <c r="V104" s="8"/>
      <c r="W104" s="8"/>
      <c r="X104" s="8"/>
      <c r="Y104" s="8"/>
      <c r="Z104" s="8"/>
      <c r="AA104" s="8"/>
      <c r="AB104" s="8"/>
      <c r="AC104" s="8"/>
      <c r="AR104" s="9"/>
      <c r="AS104" s="9"/>
      <c r="AT104" s="9"/>
      <c r="AU104" s="9"/>
      <c r="AV104" s="9"/>
      <c r="AW104" s="9"/>
      <c r="AX104" s="9"/>
      <c r="AY104" s="9"/>
      <c r="AZ104" s="9"/>
      <c r="BA104" s="9"/>
      <c r="BB104" s="9"/>
      <c r="BC104" s="9"/>
      <c r="BD104" s="9"/>
      <c r="BE104" s="9"/>
      <c r="BF104" s="9"/>
      <c r="BG104" s="9"/>
      <c r="BH104" s="9"/>
      <c r="BI104" s="9"/>
      <c r="BJ104" s="9"/>
      <c r="BK104" s="9"/>
      <c r="BL104" s="9"/>
      <c r="BM104" s="9"/>
      <c r="BN104" s="9"/>
    </row>
    <row r="105" spans="1:66">
      <c r="A105" s="8" t="s">
        <v>25</v>
      </c>
      <c r="B105" s="8"/>
      <c r="C105" s="8">
        <f>N1</f>
        <v>1980</v>
      </c>
      <c r="D105" s="8">
        <f>O1</f>
        <v>1981</v>
      </c>
      <c r="E105" s="8">
        <f>P1</f>
        <v>1982</v>
      </c>
      <c r="F105" s="8"/>
      <c r="G105" s="8"/>
      <c r="H105" s="8"/>
      <c r="I105" s="8"/>
      <c r="J105" s="8"/>
      <c r="K105" s="8"/>
      <c r="L105" s="8"/>
      <c r="M105" s="8"/>
      <c r="N105" s="8"/>
      <c r="O105" s="8"/>
      <c r="P105" s="8"/>
      <c r="Q105" s="8"/>
      <c r="R105" s="8"/>
      <c r="S105" s="8"/>
      <c r="T105" s="8"/>
      <c r="U105" s="8"/>
      <c r="V105" s="8"/>
      <c r="W105" s="8"/>
      <c r="X105" s="8"/>
      <c r="Y105" s="8"/>
      <c r="Z105" s="8"/>
      <c r="AA105" s="8"/>
      <c r="AB105" s="8"/>
      <c r="AC105" s="8"/>
      <c r="AR105" s="9"/>
      <c r="AS105" s="9"/>
      <c r="AT105" s="9"/>
      <c r="AU105" s="9"/>
      <c r="AV105" s="9"/>
      <c r="AW105" s="9"/>
      <c r="AX105" s="9"/>
      <c r="AY105" s="9"/>
      <c r="AZ105" s="9"/>
      <c r="BA105" s="9"/>
      <c r="BB105" s="9"/>
      <c r="BC105" s="9"/>
      <c r="BD105" s="9"/>
      <c r="BE105" s="9"/>
      <c r="BF105" s="9"/>
      <c r="BG105" s="9"/>
      <c r="BH105" s="9"/>
      <c r="BI105" s="9"/>
      <c r="BJ105" s="9"/>
      <c r="BK105" s="9"/>
      <c r="BL105" s="9"/>
      <c r="BM105" s="9"/>
      <c r="BN105" s="9"/>
    </row>
    <row r="106" spans="1:66">
      <c r="A106" s="8" t="s">
        <v>36</v>
      </c>
      <c r="B106" s="8"/>
      <c r="C106" s="8">
        <f>N32</f>
        <v>272.39999999999998</v>
      </c>
      <c r="D106" s="8">
        <f>O32</f>
        <v>275.39999999999998</v>
      </c>
      <c r="E106" s="8">
        <f>P32</f>
        <v>255</v>
      </c>
      <c r="F106" s="8"/>
      <c r="G106" s="8"/>
      <c r="H106" s="8"/>
      <c r="I106" s="8"/>
      <c r="J106" s="8"/>
      <c r="K106" s="8"/>
      <c r="L106" s="8"/>
      <c r="M106" s="8"/>
      <c r="N106" s="8"/>
      <c r="O106" s="8"/>
      <c r="P106" s="8"/>
      <c r="Q106" s="8"/>
      <c r="R106" s="8"/>
      <c r="S106" s="8"/>
      <c r="T106" s="8"/>
      <c r="U106" s="8"/>
      <c r="V106" s="8"/>
      <c r="W106" s="8"/>
      <c r="X106" s="8"/>
      <c r="Y106" s="8"/>
      <c r="Z106" s="8"/>
      <c r="AA106" s="8"/>
      <c r="AB106" s="8"/>
      <c r="AC106" s="8"/>
      <c r="AR106" s="9"/>
      <c r="AS106" s="9"/>
      <c r="AT106" s="9"/>
      <c r="AU106" s="9"/>
      <c r="AV106" s="9"/>
      <c r="AW106" s="9"/>
      <c r="AX106" s="9"/>
      <c r="AY106" s="9"/>
      <c r="AZ106" s="9"/>
      <c r="BA106" s="9"/>
      <c r="BB106" s="9"/>
      <c r="BC106" s="9"/>
      <c r="BD106" s="9"/>
      <c r="BE106" s="9"/>
      <c r="BF106" s="9"/>
      <c r="BG106" s="9"/>
      <c r="BH106" s="9"/>
      <c r="BI106" s="9"/>
      <c r="BJ106" s="9"/>
      <c r="BK106" s="9"/>
      <c r="BL106" s="9"/>
      <c r="BM106" s="9"/>
      <c r="BN106" s="9"/>
    </row>
    <row r="107" spans="1:66">
      <c r="A107" s="8"/>
      <c r="B107" s="8"/>
      <c r="C107" s="8"/>
      <c r="D107" s="8"/>
      <c r="E107" s="8"/>
      <c r="F107" s="8"/>
      <c r="G107" s="8"/>
      <c r="H107" s="8"/>
      <c r="I107" s="8"/>
      <c r="J107" s="8"/>
      <c r="K107" s="8"/>
      <c r="L107" s="8"/>
      <c r="M107" s="8"/>
      <c r="N107" s="8"/>
      <c r="O107" s="8"/>
      <c r="P107" s="8"/>
      <c r="Q107" s="8"/>
      <c r="R107" s="8"/>
      <c r="S107" s="8"/>
      <c r="T107" s="8"/>
      <c r="U107" s="8"/>
      <c r="V107" s="8"/>
      <c r="W107" s="8"/>
      <c r="X107" s="8"/>
      <c r="Y107" s="8"/>
      <c r="Z107" s="8"/>
      <c r="AA107" s="8"/>
      <c r="AB107" s="8"/>
      <c r="AC107" s="8"/>
      <c r="AR107" s="9"/>
      <c r="AS107" s="9"/>
      <c r="AT107" s="9"/>
      <c r="AU107" s="9"/>
      <c r="AV107" s="9"/>
      <c r="AW107" s="9"/>
      <c r="AX107" s="9"/>
      <c r="AY107" s="9"/>
      <c r="AZ107" s="9"/>
      <c r="BA107" s="9"/>
      <c r="BB107" s="9"/>
      <c r="BC107" s="9"/>
      <c r="BD107" s="9"/>
      <c r="BE107" s="9"/>
      <c r="BF107" s="9"/>
      <c r="BG107" s="9"/>
      <c r="BH107" s="9"/>
      <c r="BI107" s="9"/>
      <c r="BJ107" s="9"/>
      <c r="BK107" s="9"/>
      <c r="BL107" s="9"/>
      <c r="BM107" s="9"/>
      <c r="BN107" s="9"/>
    </row>
    <row r="108" spans="1:66">
      <c r="A108" s="8" t="s">
        <v>37</v>
      </c>
      <c r="B108" s="8"/>
      <c r="C108" s="8"/>
      <c r="D108" s="8"/>
      <c r="E108" s="8"/>
      <c r="F108" s="8"/>
      <c r="G108" s="8"/>
      <c r="H108" s="8"/>
      <c r="I108" s="8"/>
      <c r="J108" s="8"/>
      <c r="K108" s="8"/>
      <c r="L108" s="8"/>
      <c r="M108" s="8"/>
      <c r="N108" s="8"/>
      <c r="O108" s="8"/>
      <c r="P108" s="8"/>
      <c r="Q108" s="8"/>
      <c r="R108" s="8"/>
      <c r="S108" s="8"/>
      <c r="T108" s="8"/>
      <c r="U108" s="8"/>
      <c r="V108" s="8"/>
      <c r="W108" s="8"/>
      <c r="X108" s="8"/>
      <c r="Y108" s="8"/>
      <c r="Z108" s="8"/>
      <c r="AA108" s="8"/>
      <c r="AB108" s="8"/>
      <c r="AC108" s="8"/>
      <c r="AR108" s="9"/>
      <c r="AS108" s="9"/>
      <c r="AT108" s="9"/>
      <c r="AU108" s="9"/>
      <c r="AV108" s="9"/>
      <c r="AW108" s="9"/>
      <c r="AX108" s="9"/>
      <c r="AY108" s="9"/>
      <c r="AZ108" s="9"/>
      <c r="BA108" s="9"/>
      <c r="BB108" s="9"/>
      <c r="BC108" s="9"/>
      <c r="BD108" s="9"/>
      <c r="BE108" s="9"/>
      <c r="BF108" s="9"/>
      <c r="BG108" s="9"/>
      <c r="BH108" s="9"/>
      <c r="BI108" s="9"/>
      <c r="BJ108" s="9"/>
      <c r="BK108" s="9"/>
      <c r="BL108" s="9"/>
      <c r="BM108" s="9"/>
      <c r="BN108" s="9"/>
    </row>
    <row r="109" spans="1:66">
      <c r="A109" s="8" t="s">
        <v>25</v>
      </c>
      <c r="B109" s="8"/>
      <c r="C109" s="8">
        <f>AS1</f>
        <v>2011</v>
      </c>
      <c r="D109" s="8">
        <f>AT1</f>
        <v>2012</v>
      </c>
      <c r="E109" s="8">
        <f>AU1</f>
        <v>2013</v>
      </c>
      <c r="F109" s="8"/>
      <c r="G109" s="8"/>
      <c r="H109" s="8"/>
      <c r="I109" s="8"/>
      <c r="J109" s="8"/>
      <c r="K109" s="8"/>
      <c r="L109" s="8"/>
      <c r="M109" s="8"/>
      <c r="N109" s="8"/>
      <c r="O109" s="8"/>
      <c r="P109" s="8"/>
      <c r="Q109" s="8"/>
      <c r="R109" s="8"/>
      <c r="S109" s="8"/>
      <c r="T109" s="8"/>
      <c r="U109" s="8"/>
      <c r="V109" s="8"/>
      <c r="W109" s="8"/>
      <c r="X109" s="8"/>
      <c r="Y109" s="8"/>
      <c r="Z109" s="8"/>
      <c r="AA109" s="8"/>
      <c r="AB109" s="8"/>
      <c r="AC109" s="8"/>
      <c r="AR109" s="9"/>
      <c r="AS109" s="9"/>
      <c r="AT109" s="9"/>
      <c r="AU109" s="9"/>
      <c r="AV109" s="9"/>
      <c r="AW109" s="9"/>
      <c r="AX109" s="9"/>
      <c r="AY109" s="9"/>
      <c r="AZ109" s="9"/>
      <c r="BA109" s="9"/>
      <c r="BB109" s="9"/>
      <c r="BC109" s="9"/>
      <c r="BD109" s="9"/>
      <c r="BE109" s="9"/>
      <c r="BF109" s="9"/>
      <c r="BG109" s="9"/>
      <c r="BH109" s="9"/>
      <c r="BI109" s="9"/>
      <c r="BJ109" s="9"/>
      <c r="BK109" s="9"/>
      <c r="BL109" s="9"/>
      <c r="BM109" s="9"/>
      <c r="BN109" s="9"/>
    </row>
    <row r="110" spans="1:66">
      <c r="A110" s="8" t="s">
        <v>38</v>
      </c>
      <c r="B110" s="8"/>
      <c r="C110" s="8">
        <f>AS33</f>
        <v>51.291057618041997</v>
      </c>
      <c r="D110" s="8">
        <f>AT33</f>
        <v>52.691229587317203</v>
      </c>
      <c r="E110" s="8">
        <f>AU33</f>
        <v>50.573946697890001</v>
      </c>
      <c r="F110" s="8"/>
      <c r="G110" s="8"/>
      <c r="H110" s="8"/>
      <c r="I110" s="8"/>
      <c r="J110" s="8"/>
      <c r="K110" s="8"/>
      <c r="L110" s="8"/>
      <c r="M110" s="8"/>
      <c r="N110" s="8"/>
      <c r="O110" s="8"/>
      <c r="P110" s="8"/>
      <c r="Q110" s="8"/>
      <c r="R110" s="8"/>
      <c r="S110" s="8"/>
      <c r="T110" s="8"/>
      <c r="U110" s="8"/>
      <c r="V110" s="8"/>
      <c r="W110" s="8"/>
      <c r="X110" s="8"/>
      <c r="Y110" s="8"/>
      <c r="Z110" s="8"/>
      <c r="AA110" s="8"/>
      <c r="AB110" s="8"/>
      <c r="AC110" s="8"/>
      <c r="AR110" s="9"/>
      <c r="AS110" s="9"/>
      <c r="AT110" s="9"/>
      <c r="AU110" s="9" t="s">
        <v>69</v>
      </c>
      <c r="AV110" s="9"/>
      <c r="AW110" s="9"/>
      <c r="AX110" s="9"/>
      <c r="AY110" s="9"/>
      <c r="AZ110" s="9"/>
      <c r="BA110" s="9"/>
      <c r="BB110" s="9"/>
      <c r="BC110" s="9"/>
      <c r="BD110" s="9"/>
      <c r="BE110" s="9"/>
      <c r="BF110" s="9"/>
      <c r="BG110" s="9"/>
      <c r="BH110" s="9"/>
      <c r="BI110" s="9"/>
      <c r="BJ110" s="9"/>
      <c r="BK110" s="9"/>
      <c r="BL110" s="9"/>
      <c r="BM110" s="9"/>
      <c r="BN110" s="9"/>
    </row>
    <row r="111" spans="1:66">
      <c r="A111" s="8"/>
      <c r="B111" s="8"/>
      <c r="C111" s="8"/>
      <c r="D111" s="8"/>
      <c r="E111" s="8"/>
      <c r="F111" s="8"/>
      <c r="G111" s="8"/>
      <c r="H111" s="8"/>
      <c r="I111" s="8"/>
      <c r="J111" s="8"/>
      <c r="K111" s="8"/>
      <c r="L111" s="8"/>
      <c r="M111" s="8"/>
      <c r="N111" s="8"/>
      <c r="O111" s="8"/>
      <c r="P111" s="8"/>
      <c r="Q111" s="8" t="s">
        <v>63</v>
      </c>
      <c r="R111" s="8"/>
      <c r="S111" s="8"/>
      <c r="T111" s="8"/>
      <c r="U111" s="8"/>
      <c r="V111" s="8"/>
      <c r="W111" s="8"/>
      <c r="X111" s="8"/>
      <c r="Y111" s="8"/>
      <c r="Z111" s="8"/>
      <c r="AA111" s="8"/>
      <c r="AB111" s="8"/>
      <c r="AC111" s="8"/>
      <c r="AR111" s="9"/>
      <c r="AS111" s="9"/>
      <c r="AT111" s="9"/>
      <c r="AU111" s="9"/>
      <c r="AV111" s="9"/>
      <c r="AW111" s="9"/>
      <c r="AX111" s="9"/>
      <c r="AY111" s="9"/>
      <c r="AZ111" s="9"/>
      <c r="BA111" s="9"/>
      <c r="BB111" s="9"/>
      <c r="BC111" s="9"/>
      <c r="BD111" s="9"/>
      <c r="BE111" s="9"/>
      <c r="BF111" s="9"/>
      <c r="BG111" s="9"/>
      <c r="BH111" s="9"/>
      <c r="BI111" s="9"/>
      <c r="BJ111" s="9"/>
      <c r="BK111" s="9"/>
      <c r="BL111" s="9"/>
      <c r="BM111" s="9"/>
      <c r="BN111" s="9"/>
    </row>
    <row r="112" spans="1:66">
      <c r="A112" s="8" t="s">
        <v>39</v>
      </c>
      <c r="B112" s="8"/>
      <c r="C112" s="8">
        <f>C110/C106</f>
        <v>0.18829316306182819</v>
      </c>
      <c r="D112" s="8">
        <f t="shared" ref="D112:E112" si="24">D110/D106</f>
        <v>0.19132617860318521</v>
      </c>
      <c r="E112" s="8">
        <f t="shared" si="24"/>
        <v>0.19832920273682353</v>
      </c>
      <c r="F112" s="8"/>
      <c r="G112" s="8"/>
      <c r="H112" s="8"/>
      <c r="I112" s="8"/>
      <c r="J112" s="8"/>
      <c r="K112" s="8"/>
      <c r="L112" s="8"/>
      <c r="M112" s="8"/>
      <c r="N112" s="8"/>
      <c r="O112" s="8"/>
      <c r="P112" s="8"/>
      <c r="Q112" s="8" t="s">
        <v>62</v>
      </c>
      <c r="R112" s="8"/>
      <c r="S112" s="8"/>
      <c r="T112" s="8"/>
      <c r="U112" s="8"/>
      <c r="V112" s="8"/>
      <c r="W112" s="8"/>
      <c r="X112" s="8"/>
      <c r="Y112" s="8"/>
      <c r="Z112" s="8"/>
      <c r="AA112" s="8"/>
      <c r="AB112" s="8"/>
      <c r="AC112" s="8"/>
      <c r="AR112" s="9"/>
      <c r="AS112" s="9"/>
      <c r="AT112" s="9"/>
      <c r="AU112" s="9"/>
      <c r="AV112" s="9"/>
      <c r="AW112" s="9"/>
      <c r="AX112" s="9"/>
      <c r="AY112" s="9"/>
      <c r="AZ112" s="9"/>
      <c r="BA112" s="9"/>
      <c r="BB112" s="9"/>
      <c r="BC112" s="9"/>
      <c r="BD112" s="9"/>
      <c r="BE112" s="9"/>
      <c r="BF112" s="9"/>
      <c r="BG112" s="9"/>
      <c r="BH112" s="9"/>
      <c r="BI112" s="9"/>
      <c r="BJ112" s="9"/>
      <c r="BK112" s="9"/>
      <c r="BL112" s="9"/>
      <c r="BM112" s="9"/>
      <c r="BN112" s="9"/>
    </row>
    <row r="113" spans="1:66">
      <c r="A113" s="8"/>
      <c r="B113" s="8"/>
      <c r="C113" s="8"/>
      <c r="D113" s="8"/>
      <c r="E113" s="8"/>
      <c r="F113" s="8"/>
      <c r="G113" s="8"/>
      <c r="H113" s="8"/>
      <c r="I113" s="8"/>
      <c r="J113" s="8"/>
      <c r="K113" s="8"/>
      <c r="L113" s="8"/>
      <c r="M113" s="8"/>
      <c r="N113" s="8"/>
      <c r="O113" s="8"/>
      <c r="P113" s="8"/>
      <c r="Q113" s="8"/>
      <c r="R113" s="8"/>
      <c r="S113" s="8"/>
      <c r="T113" s="8"/>
      <c r="U113" s="8"/>
      <c r="V113" s="8"/>
      <c r="W113" s="8"/>
      <c r="X113" s="8"/>
      <c r="Y113" s="8"/>
      <c r="Z113" s="8"/>
      <c r="AA113" s="8"/>
      <c r="AB113" s="8"/>
      <c r="AC113" s="8"/>
      <c r="AR113" s="9"/>
      <c r="AS113" s="9"/>
      <c r="AT113" s="9"/>
      <c r="AU113" s="9"/>
      <c r="AV113" s="9"/>
      <c r="AW113" s="9"/>
      <c r="AX113" s="9"/>
      <c r="AY113" s="9"/>
      <c r="AZ113" s="9"/>
      <c r="BA113" s="9"/>
      <c r="BB113" s="9"/>
      <c r="BC113" s="9"/>
      <c r="BD113" s="9"/>
      <c r="BE113" s="9"/>
      <c r="BF113" s="9"/>
      <c r="BG113" s="9"/>
      <c r="BH113" s="9"/>
      <c r="BI113" s="9"/>
      <c r="BJ113" s="9"/>
      <c r="BK113" s="9"/>
      <c r="BL113" s="9"/>
      <c r="BM113" s="9"/>
      <c r="BN113" s="9"/>
    </row>
    <row r="114" spans="1:66">
      <c r="A114" s="8" t="s">
        <v>40</v>
      </c>
      <c r="B114" s="8"/>
      <c r="C114" s="8"/>
      <c r="D114" s="8"/>
      <c r="E114" s="8"/>
      <c r="F114" s="8"/>
      <c r="G114" s="8"/>
      <c r="H114" s="8"/>
      <c r="I114" s="8"/>
      <c r="J114" s="8"/>
      <c r="K114" s="8"/>
      <c r="L114" s="8"/>
      <c r="M114" s="8"/>
      <c r="N114" s="8"/>
      <c r="O114" s="8"/>
      <c r="P114" s="8"/>
      <c r="Q114" s="8"/>
      <c r="R114" s="8"/>
      <c r="S114" s="8"/>
      <c r="T114" s="8"/>
      <c r="U114" s="8"/>
      <c r="V114" s="8"/>
      <c r="W114" s="8"/>
      <c r="X114" s="8"/>
      <c r="Y114" s="8"/>
      <c r="Z114" s="8"/>
      <c r="AA114" s="8"/>
      <c r="AB114" s="8"/>
      <c r="AC114" s="8"/>
      <c r="AR114" s="9"/>
      <c r="AS114" s="9"/>
      <c r="AT114" s="9"/>
      <c r="AU114" s="9"/>
      <c r="AV114" s="9"/>
      <c r="AW114" s="9"/>
      <c r="AX114" s="9"/>
      <c r="AY114" s="9"/>
      <c r="AZ114" s="9"/>
      <c r="BA114" s="9"/>
      <c r="BB114" s="9"/>
      <c r="BC114" s="9"/>
      <c r="BD114" s="9"/>
      <c r="BE114" s="9"/>
      <c r="BF114" s="9"/>
      <c r="BG114" s="9"/>
      <c r="BH114" s="9"/>
      <c r="BI114" s="9"/>
      <c r="BJ114" s="9"/>
      <c r="BK114" s="9"/>
      <c r="BL114" s="9"/>
      <c r="BM114" s="9"/>
      <c r="BN114" s="9"/>
    </row>
    <row r="115" spans="1:66">
      <c r="A115" s="8" t="s">
        <v>41</v>
      </c>
      <c r="B115" s="8"/>
      <c r="C115" s="8"/>
      <c r="D115" s="8"/>
      <c r="E115" s="8"/>
      <c r="F115" s="8"/>
      <c r="G115" s="8"/>
      <c r="H115" s="8"/>
      <c r="I115" s="8"/>
      <c r="J115" s="8"/>
      <c r="K115" s="8"/>
      <c r="L115" s="8"/>
      <c r="M115" s="8"/>
      <c r="N115" s="8"/>
      <c r="O115" s="8"/>
      <c r="P115" s="8"/>
      <c r="Q115" s="8"/>
      <c r="R115" s="8"/>
      <c r="S115" s="8"/>
      <c r="T115" s="8"/>
      <c r="U115" s="8"/>
      <c r="V115" s="8"/>
      <c r="W115" s="8"/>
      <c r="X115" s="8"/>
      <c r="Y115" s="8"/>
      <c r="Z115" s="8"/>
      <c r="AA115" s="8"/>
      <c r="AB115" s="8"/>
      <c r="AC115" s="8"/>
      <c r="AR115" s="9"/>
      <c r="AS115" s="9"/>
      <c r="AT115" s="9"/>
      <c r="AU115" s="9"/>
      <c r="AV115" s="9"/>
      <c r="AW115" s="9"/>
      <c r="AX115" s="9"/>
      <c r="AY115" s="9"/>
      <c r="AZ115" s="9"/>
      <c r="BA115" s="9"/>
      <c r="BB115" s="9"/>
      <c r="BC115" s="9"/>
      <c r="BD115" s="9"/>
      <c r="BE115" s="9"/>
      <c r="BF115" s="9"/>
      <c r="BG115" s="9"/>
      <c r="BH115" s="9"/>
      <c r="BI115" s="9"/>
      <c r="BJ115" s="9"/>
      <c r="BK115" s="9"/>
      <c r="BL115" s="9"/>
      <c r="BM115" s="9"/>
      <c r="BN115" s="9"/>
    </row>
    <row r="116" spans="1:66">
      <c r="A116" s="8"/>
      <c r="B116" s="8"/>
      <c r="C116" s="8"/>
      <c r="D116" s="8"/>
      <c r="E116" s="8"/>
      <c r="F116" s="8"/>
      <c r="G116" s="8"/>
      <c r="H116" s="8"/>
      <c r="I116" s="8"/>
      <c r="J116" s="8"/>
      <c r="K116" s="8"/>
      <c r="L116" s="8"/>
      <c r="M116" s="8"/>
      <c r="N116" s="8"/>
      <c r="O116" s="8"/>
      <c r="P116" s="8"/>
      <c r="Q116" s="8"/>
      <c r="R116" s="8"/>
      <c r="S116" s="8"/>
      <c r="T116" s="8"/>
      <c r="U116" s="8"/>
      <c r="V116" s="8"/>
      <c r="W116" s="8"/>
      <c r="X116" s="8"/>
      <c r="Y116" s="8"/>
      <c r="Z116" s="8"/>
      <c r="AA116" s="8"/>
      <c r="AB116" s="8"/>
      <c r="AC116" s="8"/>
      <c r="AR116" s="9"/>
      <c r="AS116" s="9"/>
      <c r="AT116" s="9"/>
      <c r="AU116" s="9"/>
      <c r="AV116" s="9"/>
      <c r="AW116" s="9"/>
      <c r="AX116" s="9"/>
      <c r="AY116" s="9"/>
      <c r="AZ116" s="9"/>
      <c r="BA116" s="9"/>
      <c r="BB116" s="9"/>
      <c r="BC116" s="9"/>
      <c r="BD116" s="9"/>
      <c r="BE116" s="9"/>
      <c r="BF116" s="9"/>
      <c r="BG116" s="9"/>
      <c r="BH116" s="9"/>
      <c r="BI116" s="9"/>
      <c r="BJ116" s="9"/>
      <c r="BK116" s="9"/>
      <c r="BL116" s="9"/>
      <c r="BM116" s="9"/>
      <c r="BN116" s="9"/>
    </row>
    <row r="117" spans="1:66">
      <c r="A117" s="8" t="s">
        <v>42</v>
      </c>
      <c r="B117" s="8"/>
      <c r="C117" s="8"/>
      <c r="D117" s="8"/>
      <c r="E117" s="8"/>
      <c r="F117" s="8"/>
      <c r="G117" s="8"/>
      <c r="H117" s="8"/>
      <c r="I117" s="8"/>
      <c r="J117" s="8"/>
      <c r="K117" s="8"/>
      <c r="L117" s="8"/>
      <c r="M117" s="8"/>
      <c r="N117" s="8"/>
      <c r="O117" s="8"/>
      <c r="P117" s="8"/>
      <c r="Q117" s="8"/>
      <c r="R117" s="8"/>
      <c r="S117" s="8"/>
      <c r="T117" s="8"/>
      <c r="U117" s="8"/>
      <c r="V117" s="8"/>
      <c r="W117" s="8"/>
      <c r="X117" s="8"/>
      <c r="Y117" s="8"/>
      <c r="Z117" s="8"/>
      <c r="AA117" s="8"/>
      <c r="AB117" s="8"/>
      <c r="AC117" s="8"/>
      <c r="AR117" s="9"/>
      <c r="AS117" s="9"/>
      <c r="AT117" s="9"/>
      <c r="AU117" s="9"/>
      <c r="AV117" s="9"/>
      <c r="AW117" s="9"/>
      <c r="AX117" s="9"/>
      <c r="AY117" s="9"/>
      <c r="AZ117" s="9"/>
      <c r="BA117" s="9"/>
      <c r="BB117" s="9"/>
      <c r="BC117" s="9"/>
      <c r="BD117" s="9"/>
      <c r="BE117" s="9"/>
      <c r="BF117" s="9"/>
      <c r="BG117" s="9"/>
      <c r="BH117" s="9"/>
      <c r="BI117" s="9"/>
      <c r="BJ117" s="9"/>
      <c r="BK117" s="9"/>
      <c r="BL117" s="9"/>
      <c r="BM117" s="9"/>
      <c r="BN117" s="9"/>
    </row>
    <row r="118" spans="1:66">
      <c r="A118" s="8" t="s">
        <v>43</v>
      </c>
      <c r="B118" s="8"/>
      <c r="C118" s="8"/>
      <c r="D118" s="8"/>
      <c r="E118" s="8"/>
      <c r="F118" s="8"/>
      <c r="G118" s="8"/>
      <c r="H118" s="8"/>
      <c r="I118" s="8"/>
      <c r="J118" s="8"/>
      <c r="K118" s="8"/>
      <c r="L118" s="8"/>
      <c r="M118" s="8"/>
      <c r="N118" s="8"/>
      <c r="O118" s="8"/>
      <c r="P118" s="8"/>
      <c r="Q118" s="8"/>
      <c r="R118" s="8"/>
      <c r="S118" s="8"/>
      <c r="T118" s="8"/>
      <c r="U118" s="8"/>
      <c r="V118" s="8"/>
      <c r="W118" s="8"/>
      <c r="X118" s="8"/>
      <c r="Y118" s="8"/>
      <c r="Z118" s="8"/>
      <c r="AA118" s="8"/>
      <c r="AB118" s="8"/>
      <c r="AC118" s="8"/>
      <c r="AR118" s="9"/>
      <c r="AS118" s="9"/>
      <c r="AT118" s="9"/>
      <c r="AU118" s="9"/>
      <c r="AV118" s="9"/>
      <c r="AW118" s="9"/>
      <c r="AX118" s="9"/>
      <c r="AY118" s="9"/>
      <c r="AZ118" s="9"/>
      <c r="BA118" s="9"/>
      <c r="BB118" s="9"/>
      <c r="BC118" s="9"/>
      <c r="BD118" s="9"/>
      <c r="BE118" s="9"/>
      <c r="BF118" s="9"/>
      <c r="BG118" s="9"/>
      <c r="BH118" s="9"/>
      <c r="BI118" s="9"/>
      <c r="BJ118" s="9"/>
      <c r="BK118" s="9"/>
      <c r="BL118" s="9"/>
      <c r="BM118" s="9"/>
      <c r="BN118" s="9"/>
    </row>
    <row r="119" spans="1:66">
      <c r="A119" s="8" t="s">
        <v>44</v>
      </c>
      <c r="B119" s="8"/>
      <c r="C119" s="8"/>
      <c r="D119" s="8"/>
      <c r="E119" s="8"/>
      <c r="F119" s="8"/>
      <c r="G119" s="8"/>
      <c r="H119" s="8"/>
      <c r="I119" s="8"/>
      <c r="J119" s="8"/>
      <c r="K119" s="8"/>
      <c r="L119" s="8"/>
      <c r="M119" s="8"/>
      <c r="N119" s="8"/>
      <c r="O119" s="8"/>
      <c r="P119" s="8"/>
      <c r="Q119" s="8"/>
      <c r="R119" s="8"/>
      <c r="S119" s="8"/>
      <c r="T119" s="8"/>
      <c r="U119" s="8"/>
      <c r="V119" s="8"/>
      <c r="W119" s="8"/>
      <c r="X119" s="8"/>
      <c r="Y119" s="8"/>
      <c r="Z119" s="8"/>
      <c r="AA119" s="8"/>
      <c r="AB119" s="8"/>
      <c r="AC119" s="8"/>
      <c r="AR119" s="9"/>
      <c r="AS119" s="9"/>
      <c r="AT119" s="9"/>
      <c r="AU119" s="9"/>
      <c r="AV119" s="9"/>
      <c r="AW119" s="9"/>
      <c r="AX119" s="9"/>
      <c r="AY119" s="9"/>
      <c r="AZ119" s="9"/>
      <c r="BA119" s="9"/>
      <c r="BB119" s="9"/>
      <c r="BC119" s="9"/>
      <c r="BD119" s="9"/>
      <c r="BE119" s="9"/>
      <c r="BF119" s="9"/>
      <c r="BG119" s="9"/>
      <c r="BH119" s="9"/>
      <c r="BI119" s="9"/>
      <c r="BJ119" s="9"/>
      <c r="BK119" s="9"/>
      <c r="BL119" s="9"/>
      <c r="BM119" s="9"/>
      <c r="BN119" s="9"/>
    </row>
    <row r="120" spans="1:66">
      <c r="A120" s="8"/>
      <c r="B120" s="8"/>
      <c r="C120" s="8"/>
      <c r="D120" s="8"/>
      <c r="E120" s="8"/>
      <c r="F120" s="8"/>
      <c r="G120" s="8"/>
      <c r="H120" s="8"/>
      <c r="I120" s="8"/>
      <c r="J120" s="8"/>
      <c r="K120" s="8"/>
      <c r="L120" s="8"/>
      <c r="M120" s="8"/>
      <c r="N120" s="8"/>
      <c r="O120" s="8"/>
      <c r="P120" s="8"/>
      <c r="Q120" s="8"/>
      <c r="R120" s="8"/>
      <c r="S120" s="8"/>
      <c r="T120" s="8"/>
      <c r="U120" s="8"/>
      <c r="V120" s="8"/>
      <c r="W120" s="8"/>
      <c r="X120" s="8"/>
      <c r="Y120" s="8"/>
      <c r="Z120" s="8"/>
      <c r="AA120" s="8"/>
      <c r="AB120" s="8"/>
      <c r="AC120" s="8"/>
      <c r="AR120" s="9"/>
      <c r="AS120" s="9"/>
      <c r="AT120" s="9"/>
      <c r="AU120" s="9"/>
      <c r="AV120" s="9"/>
      <c r="AW120" s="9"/>
      <c r="AX120" s="9"/>
      <c r="AY120" s="9"/>
      <c r="AZ120" s="9"/>
      <c r="BA120" s="9"/>
      <c r="BB120" s="9"/>
      <c r="BC120" s="9"/>
      <c r="BD120" s="9"/>
      <c r="BE120" s="9"/>
      <c r="BF120" s="9"/>
      <c r="BG120" s="9"/>
      <c r="BH120" s="9"/>
      <c r="BI120" s="9"/>
      <c r="BJ120" s="9"/>
      <c r="BK120" s="9"/>
      <c r="BL120" s="9"/>
      <c r="BM120" s="9"/>
      <c r="BN120" s="9"/>
    </row>
    <row r="121" spans="1:66">
      <c r="A121" s="8" t="s">
        <v>46</v>
      </c>
      <c r="B121" s="8"/>
      <c r="C121" s="8"/>
      <c r="D121" s="8"/>
      <c r="E121" s="8"/>
      <c r="F121" s="8"/>
      <c r="G121" s="8"/>
      <c r="H121" s="8"/>
      <c r="I121" s="8"/>
      <c r="J121" s="8"/>
      <c r="K121" s="8"/>
      <c r="L121" s="8"/>
      <c r="M121" s="8"/>
      <c r="N121" s="8"/>
      <c r="O121" s="8"/>
      <c r="P121" s="8"/>
      <c r="Q121" s="8"/>
      <c r="R121" s="8"/>
      <c r="S121" s="8"/>
      <c r="T121" s="8"/>
      <c r="U121" s="8"/>
      <c r="V121" s="8"/>
      <c r="W121" s="8"/>
      <c r="X121" s="8"/>
      <c r="Y121" s="8"/>
      <c r="Z121" s="8"/>
      <c r="AA121" s="8"/>
      <c r="AB121" s="8"/>
      <c r="AC121" s="8"/>
      <c r="AR121" s="9"/>
      <c r="AS121" s="9"/>
      <c r="AT121" s="9"/>
      <c r="AU121" s="9"/>
      <c r="AV121" s="9"/>
      <c r="AW121" s="9"/>
      <c r="AX121" s="9"/>
      <c r="AY121" s="9"/>
      <c r="AZ121" s="9"/>
      <c r="BA121" s="9"/>
      <c r="BB121" s="9"/>
      <c r="BC121" s="9"/>
      <c r="BD121" s="9"/>
      <c r="BE121" s="9"/>
      <c r="BF121" s="9"/>
      <c r="BG121" s="9"/>
      <c r="BH121" s="9"/>
      <c r="BI121" s="9"/>
      <c r="BJ121" s="9"/>
      <c r="BK121" s="9"/>
      <c r="BL121" s="9"/>
      <c r="BM121" s="9"/>
      <c r="BN121" s="9"/>
    </row>
    <row r="122" spans="1:66">
      <c r="A122" s="8" t="s">
        <v>47</v>
      </c>
      <c r="B122" s="8"/>
      <c r="C122" s="8"/>
      <c r="D122" s="8"/>
      <c r="E122" s="8"/>
      <c r="F122" s="8"/>
      <c r="G122" s="8"/>
      <c r="H122" s="8"/>
      <c r="I122" s="8"/>
      <c r="J122" s="8"/>
      <c r="K122" s="8"/>
      <c r="L122" s="8"/>
      <c r="M122" s="8"/>
      <c r="N122" s="8"/>
      <c r="O122" s="8"/>
      <c r="P122" s="8"/>
      <c r="Q122" s="8"/>
      <c r="R122" s="8"/>
      <c r="S122" s="8"/>
      <c r="T122" s="8"/>
      <c r="U122" s="8"/>
      <c r="V122" s="8"/>
      <c r="W122" s="8"/>
      <c r="X122" s="8"/>
      <c r="Y122" s="8"/>
      <c r="Z122" s="8"/>
      <c r="AA122" s="8"/>
      <c r="AB122" s="8"/>
      <c r="AC122" s="8"/>
      <c r="AR122" s="9"/>
      <c r="AS122" s="9"/>
      <c r="AT122" s="9"/>
      <c r="AU122" s="9"/>
      <c r="AV122" s="9"/>
      <c r="AW122" s="9"/>
      <c r="AX122" s="9"/>
      <c r="AY122" s="9"/>
      <c r="AZ122" s="9"/>
      <c r="BA122" s="9"/>
      <c r="BB122" s="9"/>
      <c r="BC122" s="9"/>
      <c r="BD122" s="9"/>
      <c r="BE122" s="9"/>
      <c r="BF122" s="9"/>
      <c r="BG122" s="9"/>
      <c r="BH122" s="9"/>
      <c r="BI122" s="9"/>
      <c r="BJ122" s="9"/>
      <c r="BK122" s="9"/>
      <c r="BL122" s="9"/>
      <c r="BM122" s="9"/>
      <c r="BN122" s="9"/>
    </row>
    <row r="123" spans="1:66">
      <c r="A123" s="8" t="s">
        <v>48</v>
      </c>
      <c r="B123" s="8"/>
      <c r="C123" s="8"/>
      <c r="D123" s="8"/>
      <c r="E123" s="8"/>
      <c r="F123" s="8"/>
      <c r="G123" s="8"/>
      <c r="H123" s="8"/>
      <c r="I123" s="8"/>
      <c r="J123" s="8"/>
      <c r="K123" s="8"/>
      <c r="L123" s="8"/>
      <c r="M123" s="8"/>
      <c r="N123" s="8"/>
      <c r="O123" s="8"/>
      <c r="P123" s="8"/>
      <c r="Q123" s="8"/>
      <c r="R123" s="8"/>
      <c r="S123" s="8"/>
      <c r="T123" s="8"/>
      <c r="U123" s="8"/>
      <c r="V123" s="8"/>
      <c r="W123" s="8"/>
      <c r="X123" s="8"/>
      <c r="Y123" s="8"/>
      <c r="Z123" s="8"/>
      <c r="AA123" s="8"/>
      <c r="AB123" s="8"/>
      <c r="AC123" s="8"/>
      <c r="AR123" s="9"/>
      <c r="AS123" s="9"/>
      <c r="AT123" s="9"/>
      <c r="AU123" s="9"/>
      <c r="AV123" s="9"/>
      <c r="AW123" s="9"/>
      <c r="AX123" s="9"/>
      <c r="AY123" s="9"/>
      <c r="AZ123" s="9"/>
      <c r="BA123" s="9"/>
      <c r="BB123" s="9"/>
      <c r="BC123" s="9"/>
      <c r="BD123" s="9"/>
      <c r="BE123" s="9"/>
      <c r="BF123" s="9"/>
      <c r="BG123" s="9"/>
      <c r="BH123" s="9"/>
      <c r="BI123" s="9"/>
      <c r="BJ123" s="9"/>
      <c r="BK123" s="9"/>
      <c r="BL123" s="9"/>
      <c r="BM123" s="9"/>
      <c r="BN123" s="9"/>
    </row>
    <row r="124" spans="1:66">
      <c r="A124" s="8"/>
      <c r="B124" s="8"/>
      <c r="C124" s="8"/>
      <c r="D124" s="8"/>
      <c r="E124" s="8"/>
      <c r="F124" s="8"/>
      <c r="G124" s="8"/>
      <c r="H124" s="8"/>
      <c r="I124" s="8"/>
      <c r="J124" s="8"/>
      <c r="K124" s="8"/>
      <c r="L124" s="8"/>
      <c r="M124" s="8"/>
      <c r="N124" s="8"/>
      <c r="O124" s="8"/>
      <c r="P124" s="8"/>
      <c r="Q124" s="8"/>
      <c r="R124" s="8"/>
      <c r="S124" s="8"/>
      <c r="T124" s="8"/>
      <c r="U124" s="8"/>
      <c r="V124" s="8"/>
      <c r="W124" s="8"/>
      <c r="X124" s="8"/>
      <c r="Y124" s="8"/>
      <c r="Z124" s="8"/>
      <c r="AA124" s="8"/>
      <c r="AB124" s="8"/>
      <c r="AC124" s="8"/>
      <c r="AR124" s="9"/>
      <c r="AS124" s="9"/>
      <c r="AT124" s="9"/>
      <c r="AU124" s="9"/>
      <c r="AV124" s="9"/>
      <c r="AW124" s="9"/>
      <c r="AX124" s="9"/>
      <c r="AY124" s="9"/>
      <c r="AZ124" s="9"/>
      <c r="BA124" s="9"/>
      <c r="BB124" s="9"/>
      <c r="BC124" s="9"/>
      <c r="BD124" s="9"/>
      <c r="BE124" s="9"/>
      <c r="BF124" s="9"/>
      <c r="BG124" s="9"/>
      <c r="BH124" s="9"/>
      <c r="BI124" s="9"/>
      <c r="BJ124" s="9"/>
      <c r="BK124" s="9"/>
      <c r="BL124" s="9"/>
      <c r="BM124" s="9"/>
      <c r="BN124" s="9"/>
    </row>
    <row r="125" spans="1:66">
      <c r="A125" s="8" t="s">
        <v>49</v>
      </c>
      <c r="B125" s="8"/>
      <c r="C125" s="8"/>
      <c r="D125" s="8"/>
      <c r="E125" s="8"/>
      <c r="F125" s="8"/>
      <c r="G125" s="8"/>
      <c r="H125" s="8"/>
      <c r="I125" s="8"/>
      <c r="J125" s="8"/>
      <c r="K125" s="8"/>
      <c r="L125" s="8"/>
      <c r="M125" s="8"/>
      <c r="N125" s="8"/>
      <c r="O125" s="8"/>
      <c r="P125" s="8"/>
      <c r="Q125" s="8"/>
      <c r="R125" s="8"/>
      <c r="S125" s="8"/>
      <c r="T125" s="8"/>
      <c r="U125" s="8"/>
      <c r="V125" s="8"/>
      <c r="W125" s="8"/>
      <c r="X125" s="8"/>
      <c r="Y125" s="8"/>
      <c r="Z125" s="8"/>
      <c r="AA125" s="8"/>
      <c r="AB125" s="8"/>
      <c r="AC125" s="8"/>
      <c r="AR125" s="9"/>
      <c r="AS125" s="9"/>
      <c r="AT125" s="9"/>
      <c r="AU125" s="9"/>
      <c r="AV125" s="9"/>
      <c r="AW125" s="9"/>
      <c r="AX125" s="9"/>
      <c r="AY125" s="9"/>
      <c r="AZ125" s="9"/>
      <c r="BA125" s="9"/>
      <c r="BB125" s="9"/>
      <c r="BC125" s="9"/>
      <c r="BD125" s="9"/>
      <c r="BE125" s="9"/>
      <c r="BF125" s="9"/>
      <c r="BG125" s="9"/>
      <c r="BH125" s="9"/>
      <c r="BI125" s="9"/>
      <c r="BJ125" s="9"/>
      <c r="BK125" s="9"/>
      <c r="BL125" s="9"/>
      <c r="BM125" s="9"/>
      <c r="BN125" s="9"/>
    </row>
    <row r="126" spans="1:66">
      <c r="A126" s="8" t="s">
        <v>50</v>
      </c>
      <c r="B126" s="8"/>
      <c r="C126" s="8"/>
      <c r="D126" s="8"/>
      <c r="E126" s="8"/>
      <c r="F126" s="8"/>
      <c r="G126" s="8"/>
      <c r="H126" s="8"/>
      <c r="I126" s="8"/>
      <c r="J126" s="8"/>
      <c r="K126" s="8"/>
      <c r="L126" s="8"/>
      <c r="M126" s="8"/>
      <c r="N126" s="8"/>
      <c r="O126" s="8"/>
      <c r="P126" s="8"/>
      <c r="Q126" s="8"/>
      <c r="R126" s="8"/>
      <c r="S126" s="8"/>
      <c r="T126" s="8"/>
      <c r="U126" s="8"/>
      <c r="V126" s="8"/>
      <c r="W126" s="8"/>
      <c r="X126" s="8"/>
      <c r="Y126" s="8"/>
      <c r="Z126" s="8"/>
      <c r="AA126" s="8"/>
      <c r="AB126" s="8"/>
      <c r="AC126" s="8"/>
      <c r="AR126" s="9"/>
      <c r="AS126" s="9"/>
      <c r="AT126" s="9"/>
      <c r="AU126" s="9"/>
      <c r="AV126" s="9" t="s">
        <v>27</v>
      </c>
      <c r="AW126" s="9"/>
      <c r="AX126" s="9"/>
      <c r="AY126" s="9"/>
      <c r="AZ126" s="9"/>
      <c r="BA126" s="9"/>
      <c r="BB126" s="9"/>
      <c r="BC126" s="9"/>
      <c r="BD126" s="9"/>
      <c r="BE126" s="9"/>
      <c r="BF126" s="9"/>
      <c r="BG126" s="9"/>
      <c r="BH126" s="9"/>
      <c r="BI126" s="9"/>
      <c r="BJ126" s="9"/>
      <c r="BK126" s="9"/>
      <c r="BL126" s="9"/>
      <c r="BM126" s="9"/>
      <c r="BN126" s="9"/>
    </row>
    <row r="127" spans="1:66">
      <c r="A127" s="8"/>
      <c r="B127" s="8"/>
      <c r="C127" s="8"/>
      <c r="D127" s="8"/>
      <c r="E127" s="8"/>
      <c r="F127" s="8"/>
      <c r="G127" s="8"/>
      <c r="H127" s="8"/>
      <c r="I127" s="8"/>
      <c r="J127" s="8"/>
      <c r="K127" s="8"/>
      <c r="L127" s="8"/>
      <c r="M127" s="8"/>
      <c r="N127" s="8"/>
      <c r="O127" s="8"/>
      <c r="P127" s="8"/>
      <c r="Q127" s="8"/>
      <c r="R127" s="8"/>
      <c r="S127" s="8"/>
      <c r="T127" s="8"/>
      <c r="U127" s="8"/>
      <c r="V127" s="8"/>
      <c r="W127" s="8"/>
      <c r="X127" s="8"/>
      <c r="Y127" s="8"/>
      <c r="Z127" s="8"/>
      <c r="AA127" s="8"/>
      <c r="AB127" s="8"/>
      <c r="AC127" s="8"/>
      <c r="AR127" s="9"/>
      <c r="AS127" s="9"/>
      <c r="AT127" s="9"/>
      <c r="AU127" s="9"/>
      <c r="AV127" s="9"/>
      <c r="AW127" s="9"/>
      <c r="AX127" s="9"/>
      <c r="AY127" s="9"/>
      <c r="AZ127" s="9"/>
      <c r="BA127" s="9"/>
      <c r="BB127" s="9"/>
      <c r="BC127" s="9"/>
      <c r="BD127" s="9"/>
      <c r="BE127" s="9"/>
      <c r="BF127" s="9"/>
      <c r="BG127" s="9"/>
      <c r="BH127" s="9"/>
      <c r="BI127" s="9"/>
      <c r="BJ127" s="9"/>
      <c r="BK127" s="9"/>
      <c r="BL127" s="9"/>
      <c r="BM127" s="9"/>
      <c r="BN127" s="9"/>
    </row>
    <row r="128" spans="1:66">
      <c r="A128" s="8"/>
      <c r="B128" s="8"/>
      <c r="C128" s="8"/>
      <c r="D128" s="8"/>
      <c r="E128" s="8"/>
      <c r="F128" s="8"/>
      <c r="G128" s="8"/>
      <c r="H128" s="8"/>
      <c r="I128" s="8"/>
      <c r="J128" s="8"/>
      <c r="K128" s="8"/>
      <c r="L128" s="8"/>
      <c r="M128" s="8"/>
      <c r="N128" s="8"/>
      <c r="O128" s="8"/>
      <c r="P128" s="8"/>
      <c r="Q128" s="8"/>
      <c r="R128" s="8"/>
      <c r="S128" s="8"/>
      <c r="T128" s="8"/>
      <c r="U128" s="8"/>
      <c r="V128" s="8"/>
      <c r="W128" s="8"/>
      <c r="X128" s="8"/>
      <c r="Y128" s="8"/>
      <c r="Z128" s="8"/>
      <c r="AA128" s="8"/>
      <c r="AB128" s="8"/>
      <c r="AC128" s="8"/>
      <c r="AR128" s="9"/>
      <c r="AS128" s="9"/>
      <c r="AT128" s="9"/>
      <c r="AU128" s="9"/>
      <c r="AV128" s="9"/>
      <c r="AW128" s="9"/>
      <c r="AX128" s="9"/>
      <c r="AY128" s="9"/>
      <c r="AZ128" s="9"/>
      <c r="BA128" s="9"/>
      <c r="BB128" s="9"/>
      <c r="BC128" s="9"/>
      <c r="BD128" s="9"/>
      <c r="BE128" s="9"/>
      <c r="BF128" s="9"/>
      <c r="BG128" s="9"/>
      <c r="BH128" s="9"/>
      <c r="BI128" s="9"/>
      <c r="BJ128" s="9"/>
      <c r="BK128" s="9"/>
      <c r="BL128" s="9"/>
      <c r="BM128" s="9"/>
      <c r="BN128" s="9"/>
    </row>
    <row r="129" spans="1:66">
      <c r="A129" s="8"/>
      <c r="B129" s="8"/>
      <c r="C129" s="8"/>
      <c r="D129" s="8"/>
      <c r="E129" s="8"/>
      <c r="F129" s="8"/>
      <c r="G129" s="8"/>
      <c r="H129" s="8"/>
      <c r="I129" s="8"/>
      <c r="J129" s="8"/>
      <c r="K129" s="8"/>
      <c r="L129" s="8"/>
      <c r="M129" s="8"/>
      <c r="N129" s="8"/>
      <c r="O129" s="8"/>
      <c r="P129" s="8"/>
      <c r="Q129" s="8"/>
      <c r="R129" s="8"/>
      <c r="S129" s="8"/>
      <c r="T129" s="8"/>
      <c r="U129" s="8"/>
      <c r="V129" s="8"/>
      <c r="W129" s="8"/>
      <c r="X129" s="8"/>
      <c r="Y129" s="8"/>
      <c r="Z129" s="8"/>
      <c r="AA129" s="8"/>
      <c r="AB129" s="8"/>
      <c r="AC129" s="8"/>
      <c r="AR129" s="9"/>
      <c r="AS129" s="9"/>
      <c r="AT129" s="9"/>
      <c r="AU129" s="9"/>
      <c r="AV129" s="9"/>
      <c r="AW129" s="9"/>
      <c r="AX129" s="9"/>
      <c r="AY129" s="9"/>
      <c r="AZ129" s="9"/>
      <c r="BA129" s="9"/>
      <c r="BB129" s="9"/>
      <c r="BC129" s="9"/>
      <c r="BD129" s="9"/>
      <c r="BE129" s="9"/>
      <c r="BF129" s="9"/>
      <c r="BG129" s="9"/>
      <c r="BH129" s="9"/>
      <c r="BI129" s="9"/>
      <c r="BJ129" s="9"/>
      <c r="BK129" s="9"/>
      <c r="BL129" s="9"/>
      <c r="BM129" s="9"/>
      <c r="BN129" s="9"/>
    </row>
    <row r="130" spans="1:66">
      <c r="A130" s="8"/>
      <c r="B130" s="8"/>
      <c r="C130" s="8"/>
      <c r="D130" s="8"/>
      <c r="E130" s="8"/>
      <c r="F130" s="8"/>
      <c r="G130" s="8"/>
      <c r="H130" s="8"/>
      <c r="I130" s="8"/>
      <c r="J130" s="8"/>
      <c r="K130" s="8"/>
      <c r="L130" s="8"/>
      <c r="M130" s="8"/>
      <c r="N130" s="8"/>
      <c r="O130" s="8"/>
      <c r="P130" s="8"/>
      <c r="Q130" s="8"/>
      <c r="R130" s="8"/>
      <c r="S130" s="8"/>
      <c r="T130" s="8"/>
      <c r="U130" s="8"/>
      <c r="V130" s="8"/>
      <c r="W130" s="8"/>
      <c r="X130" s="8"/>
      <c r="Y130" s="8"/>
      <c r="Z130" s="8"/>
      <c r="AA130" s="8"/>
      <c r="AB130" s="8"/>
      <c r="AC130" s="8"/>
      <c r="AR130" s="9"/>
      <c r="AS130" s="9"/>
      <c r="AT130" s="9"/>
      <c r="AU130" s="9"/>
      <c r="AV130" s="9"/>
      <c r="AW130" s="9"/>
      <c r="AX130" s="9"/>
      <c r="AY130" s="9"/>
      <c r="AZ130" s="9"/>
      <c r="BA130" s="9"/>
      <c r="BB130" s="9"/>
      <c r="BC130" s="9"/>
      <c r="BD130" s="9"/>
      <c r="BE130" s="9"/>
      <c r="BF130" s="9"/>
      <c r="BG130" s="9"/>
      <c r="BH130" s="9"/>
      <c r="BI130" s="9"/>
      <c r="BJ130" s="9"/>
      <c r="BK130" s="9"/>
      <c r="BL130" s="9"/>
      <c r="BM130" s="9"/>
      <c r="BN130" s="9"/>
    </row>
    <row r="131" spans="1:66">
      <c r="A131" s="8"/>
      <c r="B131" s="8"/>
      <c r="C131" s="8"/>
      <c r="D131" s="8"/>
      <c r="E131" s="8"/>
      <c r="F131" s="8"/>
      <c r="G131" s="8"/>
      <c r="H131" s="8"/>
      <c r="I131" s="8"/>
      <c r="J131" s="8"/>
      <c r="K131" s="8"/>
      <c r="L131" s="8"/>
      <c r="M131" s="8"/>
      <c r="N131" s="8"/>
      <c r="O131" s="8"/>
      <c r="P131" s="8"/>
      <c r="Q131" s="8"/>
      <c r="R131" s="8"/>
      <c r="S131" s="8"/>
      <c r="T131" s="8"/>
      <c r="U131" s="8"/>
      <c r="V131" s="8"/>
      <c r="W131" s="8"/>
      <c r="X131" s="8"/>
      <c r="Y131" s="8"/>
      <c r="Z131" s="8"/>
      <c r="AA131" s="8"/>
      <c r="AB131" s="8"/>
      <c r="AC131" s="8"/>
      <c r="AR131" s="9"/>
      <c r="AS131" s="9"/>
      <c r="AT131" s="9"/>
      <c r="AU131" s="9"/>
      <c r="AV131" s="9"/>
      <c r="AW131" s="9"/>
      <c r="AX131" s="9"/>
      <c r="AY131" s="9"/>
      <c r="AZ131" s="9"/>
      <c r="BA131" s="9"/>
      <c r="BB131" s="9"/>
      <c r="BC131" s="9"/>
      <c r="BD131" s="9"/>
      <c r="BE131" s="9"/>
      <c r="BF131" s="9"/>
      <c r="BG131" s="9"/>
      <c r="BH131" s="9"/>
      <c r="BI131" s="9"/>
      <c r="BJ131" s="9"/>
      <c r="BK131" s="9"/>
      <c r="BL131" s="9"/>
      <c r="BM131" s="9"/>
      <c r="BN131" s="9"/>
    </row>
    <row r="132" spans="1:66">
      <c r="A132" s="8"/>
      <c r="B132" s="8"/>
      <c r="C132" s="8"/>
      <c r="D132" s="8"/>
      <c r="E132" s="8"/>
      <c r="F132" s="8"/>
      <c r="G132" s="8"/>
      <c r="H132" s="8"/>
      <c r="I132" s="8"/>
      <c r="J132" s="8"/>
      <c r="K132" s="8"/>
      <c r="L132" s="8"/>
      <c r="M132" s="8"/>
      <c r="N132" s="8"/>
      <c r="O132" s="8"/>
      <c r="P132" s="8"/>
      <c r="Q132" s="8"/>
      <c r="R132" s="8"/>
      <c r="S132" s="8"/>
      <c r="T132" s="8"/>
      <c r="U132" s="8"/>
      <c r="V132" s="8"/>
      <c r="W132" s="8"/>
      <c r="X132" s="8"/>
      <c r="Y132" s="8"/>
      <c r="Z132" s="8"/>
      <c r="AA132" s="8"/>
      <c r="AB132" s="8"/>
      <c r="AC132" s="8"/>
      <c r="AR132" s="9"/>
      <c r="AS132" s="9"/>
      <c r="AT132" s="9"/>
      <c r="AU132" s="9"/>
      <c r="AV132" s="9"/>
      <c r="AW132" s="9"/>
      <c r="AX132" s="9"/>
      <c r="AY132" s="9"/>
      <c r="AZ132" s="9"/>
      <c r="BA132" s="9"/>
      <c r="BB132" s="9"/>
      <c r="BC132" s="9"/>
      <c r="BD132" s="9"/>
      <c r="BE132" s="9"/>
      <c r="BF132" s="9"/>
      <c r="BG132" s="9"/>
      <c r="BH132" s="9"/>
      <c r="BI132" s="9"/>
      <c r="BJ132" s="9"/>
      <c r="BK132" s="9"/>
      <c r="BL132" s="9"/>
      <c r="BM132" s="9"/>
      <c r="BN132" s="9"/>
    </row>
    <row r="133" spans="1:66">
      <c r="A133" s="8"/>
      <c r="B133" s="8"/>
      <c r="C133" s="8"/>
      <c r="D133" s="8"/>
      <c r="E133" s="8"/>
      <c r="F133" s="8"/>
      <c r="G133" s="8"/>
      <c r="H133" s="8"/>
      <c r="I133" s="8"/>
      <c r="J133" s="8"/>
      <c r="K133" s="8"/>
      <c r="L133" s="8"/>
      <c r="M133" s="8"/>
      <c r="N133" s="8"/>
      <c r="O133" s="8"/>
      <c r="P133" s="8"/>
      <c r="Q133" s="8"/>
      <c r="R133" s="8"/>
      <c r="S133" s="8"/>
      <c r="T133" s="8"/>
      <c r="U133" s="8"/>
      <c r="V133" s="8"/>
      <c r="W133" s="8"/>
      <c r="X133" s="8"/>
      <c r="Y133" s="8"/>
      <c r="Z133" s="8"/>
      <c r="AA133" s="8"/>
      <c r="AB133" s="8"/>
      <c r="AC133" s="8"/>
      <c r="AR133" s="9"/>
      <c r="AS133" s="9"/>
      <c r="AT133" s="9"/>
      <c r="AU133" s="9"/>
      <c r="AV133" s="9"/>
      <c r="AW133" s="9"/>
      <c r="AX133" s="9"/>
      <c r="AY133" s="9"/>
      <c r="AZ133" s="9"/>
      <c r="BA133" s="9"/>
      <c r="BB133" s="9"/>
      <c r="BC133" s="9"/>
      <c r="BD133" s="9"/>
      <c r="BE133" s="9"/>
      <c r="BF133" s="9"/>
      <c r="BG133" s="9"/>
      <c r="BH133" s="9"/>
      <c r="BI133" s="9"/>
      <c r="BJ133" s="9"/>
      <c r="BK133" s="9"/>
      <c r="BL133" s="9"/>
      <c r="BM133" s="9"/>
      <c r="BN133" s="9"/>
    </row>
    <row r="134" spans="1:66">
      <c r="A134" s="8"/>
      <c r="B134" s="8"/>
      <c r="C134" s="8"/>
      <c r="D134" s="8"/>
      <c r="E134" s="8"/>
      <c r="F134" s="8"/>
      <c r="G134" s="8"/>
      <c r="H134" s="8"/>
      <c r="I134" s="8"/>
      <c r="J134" s="8"/>
      <c r="K134" s="8"/>
      <c r="L134" s="8"/>
      <c r="M134" s="8"/>
      <c r="N134" s="8"/>
      <c r="O134" s="8"/>
      <c r="P134" s="8"/>
      <c r="Q134" s="8"/>
      <c r="R134" s="8"/>
      <c r="S134" s="8"/>
      <c r="T134" s="8"/>
      <c r="U134" s="8"/>
      <c r="V134" s="8"/>
      <c r="W134" s="8"/>
      <c r="X134" s="8"/>
      <c r="Y134" s="8"/>
      <c r="Z134" s="8"/>
      <c r="AA134" s="8"/>
      <c r="AB134" s="8"/>
      <c r="AC134" s="8"/>
      <c r="AR134" s="9"/>
      <c r="AS134" s="9"/>
      <c r="AT134" s="9"/>
      <c r="AU134" s="9"/>
      <c r="AV134" s="9"/>
      <c r="AW134" s="9"/>
      <c r="AX134" s="9"/>
      <c r="AY134" s="9"/>
      <c r="AZ134" s="9"/>
      <c r="BA134" s="9"/>
      <c r="BB134" s="9"/>
      <c r="BC134" s="9"/>
      <c r="BD134" s="9"/>
      <c r="BE134" s="9"/>
      <c r="BF134" s="9"/>
      <c r="BG134" s="9"/>
      <c r="BH134" s="9"/>
      <c r="BI134" s="9"/>
      <c r="BJ134" s="9"/>
      <c r="BK134" s="9"/>
      <c r="BL134" s="9"/>
      <c r="BM134" s="9"/>
      <c r="BN134" s="9"/>
    </row>
    <row r="135" spans="1:66">
      <c r="AR135" s="9"/>
      <c r="AS135" s="9"/>
      <c r="AT135" s="9"/>
      <c r="AU135" s="9"/>
      <c r="AV135" s="9"/>
      <c r="AW135" s="9"/>
      <c r="AX135" s="9"/>
      <c r="AY135" s="9"/>
      <c r="AZ135" s="9"/>
      <c r="BA135" s="9"/>
      <c r="BB135" s="9"/>
      <c r="BC135" s="9"/>
      <c r="BD135" s="9"/>
      <c r="BE135" s="9"/>
      <c r="BF135" s="9"/>
      <c r="BG135" s="9"/>
      <c r="BH135" s="9"/>
      <c r="BI135" s="9"/>
      <c r="BJ135" s="9"/>
      <c r="BK135" s="9"/>
      <c r="BL135" s="9"/>
      <c r="BM135" s="9"/>
      <c r="BN135" s="9"/>
    </row>
    <row r="136" spans="1:66">
      <c r="AR136" s="9"/>
      <c r="AS136" s="9"/>
      <c r="AT136" s="9"/>
      <c r="AU136" s="9"/>
      <c r="AV136" s="9"/>
      <c r="AW136" s="9"/>
      <c r="AX136" s="9"/>
      <c r="AY136" s="9"/>
      <c r="AZ136" s="9"/>
      <c r="BA136" s="9"/>
      <c r="BB136" s="9"/>
      <c r="BC136" s="9"/>
      <c r="BD136" s="9"/>
      <c r="BE136" s="9"/>
      <c r="BF136" s="9"/>
      <c r="BG136" s="9"/>
      <c r="BH136" s="9"/>
      <c r="BI136" s="9"/>
      <c r="BJ136" s="9"/>
      <c r="BK136" s="9"/>
      <c r="BL136" s="9"/>
      <c r="BM136" s="9"/>
      <c r="BN136" s="9"/>
    </row>
    <row r="137" spans="1:66">
      <c r="AR137" s="9"/>
      <c r="AS137" s="9"/>
      <c r="AT137" s="9"/>
      <c r="AU137" s="9"/>
      <c r="AV137" s="9"/>
      <c r="AW137" s="9"/>
      <c r="AX137" s="9"/>
      <c r="AY137" s="9"/>
      <c r="AZ137" s="9"/>
      <c r="BA137" s="9"/>
      <c r="BB137" s="9"/>
      <c r="BC137" s="9"/>
      <c r="BD137" s="9"/>
      <c r="BE137" s="9"/>
      <c r="BF137" s="9"/>
      <c r="BG137" s="9"/>
      <c r="BH137" s="9"/>
      <c r="BI137" s="9"/>
      <c r="BJ137" s="9"/>
      <c r="BK137" s="9"/>
      <c r="BL137" s="9"/>
      <c r="BM137" s="9"/>
      <c r="BN137" s="9"/>
    </row>
    <row r="138" spans="1:66">
      <c r="AR138" s="9"/>
      <c r="AS138" s="9"/>
      <c r="AT138" s="9"/>
      <c r="AU138" s="9"/>
      <c r="AV138" s="9"/>
      <c r="AW138" s="9"/>
      <c r="AX138" s="9"/>
      <c r="AY138" s="9"/>
      <c r="AZ138" s="9"/>
      <c r="BA138" s="9"/>
      <c r="BB138" s="9"/>
      <c r="BC138" s="9"/>
      <c r="BD138" s="9"/>
      <c r="BE138" s="9"/>
      <c r="BF138" s="9"/>
      <c r="BG138" s="9"/>
      <c r="BH138" s="9"/>
      <c r="BI138" s="9"/>
      <c r="BJ138" s="9"/>
      <c r="BK138" s="9"/>
      <c r="BL138" s="9"/>
      <c r="BM138" s="9"/>
      <c r="BN138" s="9"/>
    </row>
    <row r="139" spans="1:66">
      <c r="AR139" s="9"/>
      <c r="AS139" s="9"/>
      <c r="AT139" s="9"/>
      <c r="AU139" s="9"/>
      <c r="AV139" s="9"/>
      <c r="AW139" s="9"/>
      <c r="AX139" s="9"/>
      <c r="AY139" s="9"/>
      <c r="AZ139" s="9"/>
      <c r="BA139" s="9"/>
      <c r="BB139" s="9"/>
      <c r="BC139" s="9"/>
      <c r="BD139" s="9"/>
      <c r="BE139" s="9"/>
      <c r="BF139" s="9"/>
      <c r="BG139" s="9"/>
      <c r="BH139" s="9"/>
      <c r="BI139" s="9"/>
      <c r="BJ139" s="9"/>
      <c r="BK139" s="9"/>
      <c r="BL139" s="9"/>
      <c r="BM139" s="9"/>
      <c r="BN139" s="9"/>
    </row>
    <row r="140" spans="1:66" ht="29">
      <c r="A140" s="20" t="s">
        <v>82</v>
      </c>
      <c r="B140" s="20"/>
      <c r="C140" s="20"/>
      <c r="D140" s="20"/>
      <c r="E140" s="20"/>
      <c r="F140" s="20"/>
      <c r="G140" s="20"/>
      <c r="H140" s="20"/>
      <c r="I140" s="20"/>
      <c r="J140" s="20"/>
      <c r="K140" s="20"/>
      <c r="L140" s="20"/>
    </row>
    <row r="141" spans="1:66">
      <c r="A141" s="13" t="s">
        <v>89</v>
      </c>
      <c r="B141" s="13"/>
      <c r="C141" s="13"/>
      <c r="D141" s="13"/>
      <c r="E141" s="13"/>
      <c r="F141" s="13"/>
      <c r="G141" s="13"/>
      <c r="H141" s="13"/>
      <c r="I141" s="13"/>
      <c r="J141" s="13"/>
      <c r="K141" s="13"/>
      <c r="L141" s="13"/>
    </row>
    <row r="142" spans="1:66">
      <c r="A142" s="13"/>
      <c r="B142" s="13"/>
      <c r="C142" s="13"/>
      <c r="D142" s="13"/>
      <c r="E142" s="13"/>
      <c r="F142" s="13"/>
      <c r="G142" s="13"/>
      <c r="H142" s="13"/>
      <c r="I142" s="13"/>
      <c r="J142" s="13"/>
      <c r="K142" s="13"/>
      <c r="L142" s="13"/>
    </row>
    <row r="143" spans="1:66">
      <c r="A143" s="13"/>
      <c r="B143" s="13"/>
      <c r="C143" s="13"/>
      <c r="D143" s="13"/>
      <c r="E143" s="13"/>
      <c r="F143" s="13"/>
      <c r="G143" s="13"/>
      <c r="H143" s="13"/>
      <c r="I143" s="13"/>
      <c r="J143" s="13"/>
      <c r="K143" s="13"/>
      <c r="L143" s="13"/>
    </row>
    <row r="144" spans="1:66">
      <c r="A144" s="13"/>
      <c r="B144" s="13"/>
      <c r="C144" s="13"/>
      <c r="D144" s="13"/>
      <c r="E144" s="13"/>
      <c r="F144" s="13"/>
      <c r="G144" s="13"/>
      <c r="H144" s="13"/>
      <c r="I144" s="13"/>
      <c r="J144" s="13"/>
      <c r="K144" s="13"/>
      <c r="L144" s="13"/>
    </row>
    <row r="145" spans="1:12">
      <c r="A145" s="13"/>
      <c r="B145" s="13"/>
      <c r="C145" s="13"/>
      <c r="D145" s="13"/>
      <c r="E145" s="13"/>
      <c r="F145" s="13"/>
      <c r="G145" s="13"/>
      <c r="H145" s="13"/>
      <c r="I145" s="13"/>
      <c r="J145" s="13"/>
      <c r="K145" s="13"/>
      <c r="L145" s="13"/>
    </row>
    <row r="146" spans="1:12">
      <c r="A146" s="13"/>
      <c r="B146" s="13"/>
      <c r="C146" s="13"/>
      <c r="D146" s="13"/>
      <c r="E146" s="13"/>
      <c r="F146" s="13"/>
      <c r="G146" s="13"/>
      <c r="H146" s="13"/>
      <c r="I146" s="13"/>
      <c r="J146" s="13"/>
      <c r="K146" s="13"/>
      <c r="L146" s="13"/>
    </row>
    <row r="147" spans="1:12">
      <c r="A147" s="13"/>
      <c r="B147" s="13"/>
      <c r="C147" s="13"/>
      <c r="D147" s="13"/>
      <c r="E147" s="13"/>
      <c r="F147" s="13"/>
      <c r="G147" s="13"/>
      <c r="H147" s="13"/>
      <c r="I147" s="13"/>
      <c r="J147" s="13"/>
      <c r="K147" s="13"/>
      <c r="L147" s="13"/>
    </row>
    <row r="148" spans="1:12">
      <c r="A148" s="13"/>
      <c r="B148" s="13"/>
      <c r="C148" s="13"/>
      <c r="D148" s="13"/>
      <c r="E148" s="13"/>
      <c r="F148" s="13"/>
      <c r="G148" s="13"/>
      <c r="H148" s="13"/>
      <c r="I148" s="13"/>
      <c r="J148" s="13"/>
      <c r="K148" s="13"/>
      <c r="L148" s="13"/>
    </row>
    <row r="149" spans="1:12">
      <c r="A149" s="13"/>
      <c r="B149" s="13"/>
      <c r="C149" s="13"/>
      <c r="D149" s="13"/>
      <c r="E149" s="13"/>
      <c r="F149" s="13"/>
      <c r="G149" s="13"/>
      <c r="H149" s="13"/>
      <c r="I149" s="13"/>
      <c r="J149" s="13"/>
      <c r="K149" s="13"/>
      <c r="L149" s="13"/>
    </row>
    <row r="150" spans="1:12">
      <c r="A150" s="13"/>
      <c r="B150" s="13"/>
      <c r="C150" s="13"/>
      <c r="D150" s="13"/>
      <c r="E150" s="13"/>
      <c r="F150" s="13"/>
      <c r="G150" s="13"/>
      <c r="H150" s="13"/>
      <c r="I150" s="13"/>
      <c r="J150" s="13"/>
      <c r="K150" s="13"/>
      <c r="L150" s="13"/>
    </row>
    <row r="151" spans="1:12">
      <c r="A151" s="13"/>
      <c r="B151" s="13"/>
      <c r="C151" s="13"/>
      <c r="D151" s="13"/>
      <c r="E151" s="13"/>
      <c r="F151" s="13"/>
      <c r="G151" s="13"/>
      <c r="H151" s="13"/>
      <c r="I151" s="13"/>
      <c r="J151" s="13"/>
      <c r="K151" s="13"/>
      <c r="L151" s="13"/>
    </row>
    <row r="152" spans="1:12">
      <c r="A152" s="13"/>
      <c r="B152" s="13"/>
      <c r="C152" s="13"/>
      <c r="D152" s="13"/>
      <c r="E152" s="13"/>
      <c r="F152" s="13"/>
      <c r="G152" s="13"/>
      <c r="H152" s="13"/>
      <c r="I152" s="13"/>
      <c r="J152" s="13"/>
      <c r="K152" s="13"/>
      <c r="L152" s="13"/>
    </row>
    <row r="153" spans="1:12">
      <c r="A153" s="13"/>
      <c r="B153" s="13"/>
      <c r="C153" s="13"/>
      <c r="D153" s="13"/>
      <c r="E153" s="13"/>
      <c r="F153" s="13"/>
      <c r="G153" s="13"/>
      <c r="H153" s="13"/>
      <c r="I153" s="13"/>
      <c r="J153" s="13"/>
      <c r="K153" s="13"/>
      <c r="L153" s="13"/>
    </row>
    <row r="154" spans="1:12">
      <c r="A154" s="13"/>
      <c r="B154" s="13"/>
      <c r="C154" s="13"/>
      <c r="D154" s="13"/>
      <c r="E154" s="13"/>
      <c r="F154" s="13"/>
      <c r="G154" s="13"/>
      <c r="H154" s="13"/>
      <c r="I154" s="13"/>
      <c r="J154" s="13"/>
      <c r="K154" s="13"/>
      <c r="L154" s="13"/>
    </row>
    <row r="155" spans="1:12">
      <c r="A155" s="13"/>
      <c r="B155" s="13"/>
      <c r="C155" s="13"/>
      <c r="D155" s="13"/>
      <c r="E155" s="13"/>
      <c r="F155" s="13"/>
      <c r="G155" s="13"/>
      <c r="H155" s="13"/>
      <c r="I155" s="13"/>
      <c r="J155" s="13"/>
      <c r="K155" s="13"/>
      <c r="L155" s="13"/>
    </row>
    <row r="156" spans="1:12">
      <c r="A156" s="13"/>
      <c r="B156" s="13"/>
      <c r="C156" s="13"/>
      <c r="D156" s="13"/>
      <c r="E156" s="13"/>
      <c r="F156" s="13"/>
      <c r="G156" s="13" t="s">
        <v>86</v>
      </c>
      <c r="H156" s="13"/>
      <c r="I156" s="13"/>
      <c r="J156" s="13"/>
      <c r="K156" s="13"/>
      <c r="L156" s="13"/>
    </row>
    <row r="157" spans="1:12">
      <c r="A157" s="13"/>
      <c r="B157" s="13"/>
      <c r="C157" s="13"/>
      <c r="D157" s="13"/>
      <c r="E157" s="13"/>
      <c r="F157" s="13"/>
      <c r="G157" s="13" t="s">
        <v>87</v>
      </c>
      <c r="H157" s="13"/>
      <c r="I157" s="13"/>
      <c r="J157" s="13"/>
      <c r="K157" s="13"/>
      <c r="L157" s="13"/>
    </row>
    <row r="158" spans="1:12">
      <c r="A158" s="13"/>
      <c r="B158" s="13"/>
      <c r="C158" s="13"/>
      <c r="D158" s="13"/>
      <c r="E158" s="13"/>
      <c r="F158" s="13"/>
      <c r="G158" s="13" t="s">
        <v>88</v>
      </c>
      <c r="H158" s="13"/>
      <c r="I158" s="13"/>
      <c r="J158" s="13"/>
      <c r="K158" s="13"/>
      <c r="L158" s="13"/>
    </row>
    <row r="159" spans="1:12">
      <c r="A159" s="13"/>
      <c r="B159" s="13"/>
      <c r="C159" s="13"/>
      <c r="D159" s="13"/>
      <c r="E159" s="13"/>
      <c r="F159" s="13"/>
      <c r="G159" s="13" t="s">
        <v>90</v>
      </c>
      <c r="H159" s="13"/>
      <c r="I159" s="13"/>
      <c r="J159" s="13"/>
      <c r="K159" s="13"/>
      <c r="L159" s="13"/>
    </row>
    <row r="160" spans="1:12">
      <c r="A160" s="13"/>
      <c r="B160" s="13"/>
      <c r="C160" s="13"/>
      <c r="D160" s="13"/>
      <c r="E160" s="13"/>
      <c r="F160" s="13"/>
      <c r="G160" s="13"/>
      <c r="H160" s="13"/>
      <c r="I160" s="13"/>
      <c r="J160" s="13"/>
      <c r="K160" s="13"/>
      <c r="L160" s="13"/>
    </row>
    <row r="161" spans="1:12">
      <c r="A161" s="13"/>
      <c r="B161" s="13"/>
      <c r="C161" s="13"/>
      <c r="D161" s="13"/>
      <c r="E161" s="13"/>
      <c r="F161" s="13"/>
      <c r="G161" s="13"/>
      <c r="H161" s="13"/>
      <c r="I161" s="13"/>
      <c r="J161" s="13"/>
      <c r="K161" s="13"/>
      <c r="L161" s="13"/>
    </row>
    <row r="162" spans="1:12">
      <c r="A162" s="13"/>
      <c r="B162" s="13"/>
      <c r="C162" s="13"/>
      <c r="D162" s="13"/>
      <c r="E162" s="13"/>
      <c r="F162" s="13"/>
      <c r="G162" s="13"/>
      <c r="H162" s="13"/>
      <c r="I162" s="13"/>
      <c r="J162" s="13"/>
      <c r="K162" s="13"/>
      <c r="L162" s="13"/>
    </row>
    <row r="163" spans="1:12">
      <c r="A163" s="13"/>
      <c r="B163" s="13"/>
      <c r="C163" s="13"/>
      <c r="D163" s="13"/>
      <c r="E163" s="13"/>
      <c r="F163" s="13"/>
      <c r="G163" s="13"/>
      <c r="H163" s="13"/>
      <c r="I163" s="13"/>
      <c r="J163" s="13"/>
      <c r="K163" s="13"/>
      <c r="L163" s="13"/>
    </row>
    <row r="164" spans="1:12">
      <c r="A164" s="13"/>
      <c r="B164" s="13"/>
      <c r="C164" s="13"/>
      <c r="D164" s="13"/>
      <c r="E164" s="13"/>
      <c r="F164" s="13"/>
      <c r="G164" s="13"/>
      <c r="H164" s="13"/>
      <c r="I164" s="13"/>
      <c r="J164" s="13"/>
      <c r="K164" s="13"/>
      <c r="L164" s="13"/>
    </row>
    <row r="165" spans="1:12">
      <c r="A165" s="13"/>
      <c r="B165" s="13"/>
      <c r="C165" s="13"/>
      <c r="D165" s="13"/>
      <c r="E165" s="13"/>
      <c r="F165" s="13"/>
      <c r="G165" s="13"/>
      <c r="H165" s="13"/>
      <c r="I165" s="13"/>
      <c r="J165" s="13"/>
      <c r="K165" s="13"/>
      <c r="L165" s="13"/>
    </row>
    <row r="166" spans="1:12">
      <c r="A166" s="13"/>
      <c r="B166" s="13"/>
      <c r="C166" s="13"/>
      <c r="D166" s="13"/>
      <c r="E166" s="13"/>
      <c r="F166" s="13"/>
      <c r="G166" s="13"/>
      <c r="H166" s="13"/>
      <c r="I166" s="13"/>
      <c r="J166" s="13"/>
      <c r="K166" s="13"/>
      <c r="L166" s="13"/>
    </row>
    <row r="167" spans="1:12">
      <c r="A167" s="13"/>
      <c r="B167" s="13"/>
      <c r="C167" s="13"/>
      <c r="D167" s="13"/>
      <c r="E167" s="13"/>
      <c r="F167" s="13"/>
      <c r="G167" s="13"/>
      <c r="H167" s="13"/>
      <c r="I167" s="13"/>
      <c r="J167" s="13"/>
      <c r="K167" s="13"/>
      <c r="L167" s="13"/>
    </row>
    <row r="168" spans="1:12">
      <c r="A168" s="13"/>
      <c r="B168" s="13"/>
      <c r="C168" s="13"/>
      <c r="D168" s="13"/>
      <c r="E168" s="13"/>
      <c r="F168" s="13"/>
      <c r="G168" s="13"/>
      <c r="H168" s="13"/>
      <c r="I168" s="13"/>
      <c r="J168" s="13"/>
      <c r="K168" s="13"/>
      <c r="L168" s="13"/>
    </row>
    <row r="169" spans="1:12">
      <c r="A169" s="13"/>
      <c r="B169" s="13"/>
      <c r="C169" s="13"/>
      <c r="D169" s="13"/>
      <c r="E169" s="13"/>
      <c r="F169" s="13"/>
      <c r="G169" s="13"/>
      <c r="H169" s="13"/>
      <c r="I169" s="13"/>
      <c r="J169" s="13"/>
      <c r="K169" s="13"/>
      <c r="L169" s="13"/>
    </row>
    <row r="170" spans="1:12">
      <c r="A170" s="13"/>
      <c r="B170" s="13"/>
      <c r="C170" s="13"/>
      <c r="D170" s="13"/>
      <c r="E170" s="13"/>
      <c r="F170" s="13"/>
      <c r="G170" s="13"/>
      <c r="H170" s="13"/>
      <c r="I170" s="13"/>
      <c r="J170" s="13"/>
      <c r="K170" s="13"/>
      <c r="L170" s="13"/>
    </row>
    <row r="171" spans="1:12">
      <c r="A171" s="13"/>
      <c r="B171" s="13"/>
      <c r="C171" s="13"/>
      <c r="D171" s="13"/>
      <c r="E171" s="13"/>
      <c r="F171" s="13"/>
      <c r="G171" s="13"/>
      <c r="H171" s="13"/>
      <c r="I171" s="13"/>
      <c r="J171" s="13"/>
      <c r="K171" s="13"/>
      <c r="L171" s="13"/>
    </row>
    <row r="172" spans="1:12">
      <c r="A172" s="13"/>
      <c r="B172" s="13"/>
      <c r="C172" s="13"/>
      <c r="D172" s="13"/>
      <c r="E172" s="13"/>
      <c r="F172" s="13"/>
      <c r="G172" s="13"/>
      <c r="H172" s="13"/>
      <c r="I172" s="13"/>
      <c r="J172" s="13"/>
      <c r="K172" s="13"/>
      <c r="L172" s="13"/>
    </row>
  </sheetData>
  <mergeCells count="3">
    <mergeCell ref="A64:Z64"/>
    <mergeCell ref="AR64:BN64"/>
    <mergeCell ref="A140:L140"/>
  </mergeCells>
  <pageMargins left="0.7" right="0.7" top="0.75" bottom="0.75" header="0.3" footer="0.3"/>
  <pageSetup orientation="portrait" horizontalDpi="0" verticalDpi="0"/>
  <drawing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V5"/>
  <sheetViews>
    <sheetView workbookViewId="0">
      <selection activeCell="D5" sqref="D5"/>
    </sheetView>
  </sheetViews>
  <sheetFormatPr baseColWidth="10" defaultRowHeight="16"/>
  <sheetData>
    <row r="1" spans="1:48">
      <c r="A1" t="s">
        <v>0</v>
      </c>
      <c r="B1" t="s">
        <v>103</v>
      </c>
      <c r="C1" t="s">
        <v>105</v>
      </c>
      <c r="D1" t="s">
        <v>106</v>
      </c>
      <c r="E1" t="s">
        <v>107</v>
      </c>
      <c r="F1">
        <f>'Non-spec. ind. elec. alloc.'!E1</f>
        <v>1971</v>
      </c>
      <c r="G1">
        <f>'Non-spec. ind. elec. alloc.'!F1</f>
        <v>1972</v>
      </c>
      <c r="H1">
        <f>'Non-spec. ind. elec. alloc.'!G1</f>
        <v>1973</v>
      </c>
      <c r="I1">
        <f>'Non-spec. ind. elec. alloc.'!H1</f>
        <v>1974</v>
      </c>
      <c r="J1">
        <f>'Non-spec. ind. elec. alloc.'!I1</f>
        <v>1975</v>
      </c>
      <c r="K1">
        <f>'Non-spec. ind. elec. alloc.'!J1</f>
        <v>1976</v>
      </c>
      <c r="L1">
        <f>'Non-spec. ind. elec. alloc.'!K1</f>
        <v>1977</v>
      </c>
      <c r="M1">
        <f>'Non-spec. ind. elec. alloc.'!L1</f>
        <v>1978</v>
      </c>
      <c r="N1">
        <f>'Non-spec. ind. elec. alloc.'!M1</f>
        <v>1979</v>
      </c>
      <c r="O1">
        <f>'Non-spec. ind. elec. alloc.'!N1</f>
        <v>1980</v>
      </c>
      <c r="P1">
        <f>'Non-spec. ind. elec. alloc.'!O1</f>
        <v>1981</v>
      </c>
      <c r="Q1">
        <f>'Non-spec. ind. elec. alloc.'!P1</f>
        <v>1982</v>
      </c>
      <c r="R1">
        <f>'Non-spec. ind. elec. alloc.'!Q1</f>
        <v>1983</v>
      </c>
      <c r="S1">
        <f>'Non-spec. ind. elec. alloc.'!R1</f>
        <v>1984</v>
      </c>
      <c r="T1">
        <f>'Non-spec. ind. elec. alloc.'!S1</f>
        <v>1985</v>
      </c>
      <c r="U1">
        <f>'Non-spec. ind. elec. alloc.'!T1</f>
        <v>1986</v>
      </c>
      <c r="V1">
        <f>'Non-spec. ind. elec. alloc.'!U1</f>
        <v>1987</v>
      </c>
      <c r="W1">
        <f>'Non-spec. ind. elec. alloc.'!V1</f>
        <v>1988</v>
      </c>
      <c r="X1">
        <f>'Non-spec. ind. elec. alloc.'!W1</f>
        <v>1989</v>
      </c>
      <c r="Y1">
        <f>'Non-spec. ind. elec. alloc.'!X1</f>
        <v>1990</v>
      </c>
      <c r="Z1">
        <f>'Non-spec. ind. elec. alloc.'!Y1</f>
        <v>1991</v>
      </c>
      <c r="AA1">
        <f>'Non-spec. ind. elec. alloc.'!Z1</f>
        <v>1992</v>
      </c>
      <c r="AB1">
        <f>'Non-spec. ind. elec. alloc.'!AA1</f>
        <v>1993</v>
      </c>
      <c r="AC1">
        <f>'Non-spec. ind. elec. alloc.'!AB1</f>
        <v>1994</v>
      </c>
      <c r="AD1">
        <f>'Non-spec. ind. elec. alloc.'!AC1</f>
        <v>1995</v>
      </c>
      <c r="AE1">
        <f>'Non-spec. ind. elec. alloc.'!AD1</f>
        <v>1996</v>
      </c>
      <c r="AF1">
        <f>'Non-spec. ind. elec. alloc.'!AE1</f>
        <v>1997</v>
      </c>
      <c r="AG1">
        <f>'Non-spec. ind. elec. alloc.'!AF1</f>
        <v>1998</v>
      </c>
      <c r="AH1">
        <f>'Non-spec. ind. elec. alloc.'!AG1</f>
        <v>1999</v>
      </c>
      <c r="AI1">
        <f>'Non-spec. ind. elec. alloc.'!AH1</f>
        <v>2000</v>
      </c>
      <c r="AJ1">
        <f>'Non-spec. ind. elec. alloc.'!AI1</f>
        <v>2001</v>
      </c>
      <c r="AK1">
        <f>'Non-spec. ind. elec. alloc.'!AJ1</f>
        <v>2002</v>
      </c>
      <c r="AL1">
        <f>'Non-spec. ind. elec. alloc.'!AK1</f>
        <v>2003</v>
      </c>
      <c r="AM1">
        <f>'Non-spec. ind. elec. alloc.'!AL1</f>
        <v>2004</v>
      </c>
      <c r="AN1">
        <f>'Non-spec. ind. elec. alloc.'!AM1</f>
        <v>2005</v>
      </c>
      <c r="AO1">
        <f>'Non-spec. ind. elec. alloc.'!AN1</f>
        <v>2006</v>
      </c>
      <c r="AP1">
        <f>'Non-spec. ind. elec. alloc.'!AO1</f>
        <v>2007</v>
      </c>
      <c r="AQ1">
        <f>'Non-spec. ind. elec. alloc.'!AP1</f>
        <v>2008</v>
      </c>
      <c r="AR1">
        <f>'Non-spec. ind. elec. alloc.'!AQ1</f>
        <v>2009</v>
      </c>
      <c r="AS1">
        <f>'Non-spec. ind. elec. alloc.'!AR1</f>
        <v>2010</v>
      </c>
      <c r="AT1">
        <f>'Non-spec. ind. elec. alloc.'!AS1</f>
        <v>2011</v>
      </c>
      <c r="AU1">
        <f>'Non-spec. ind. elec. alloc.'!AT1</f>
        <v>2012</v>
      </c>
      <c r="AV1">
        <f>'Non-spec. ind. elec. alloc.'!AU1</f>
        <v>2013</v>
      </c>
    </row>
    <row r="2" spans="1:48">
      <c r="A2" t="str">
        <f>'Non-spec. ind. elec. alloc.'!A52</f>
        <v>GH</v>
      </c>
      <c r="B2" t="s">
        <v>104</v>
      </c>
      <c r="C2" t="s">
        <v>1</v>
      </c>
      <c r="D2" t="str">
        <f>'Non-spec. ind. elec. alloc.'!B52</f>
        <v>Mining and quarrying</v>
      </c>
      <c r="E2" t="str">
        <f>'Non-spec. ind. elec. alloc.'!C52</f>
        <v>Electricity</v>
      </c>
      <c r="F2">
        <f>'Non-spec. ind. elec. alloc.'!E52</f>
        <v>17</v>
      </c>
      <c r="G2">
        <f>'Non-spec. ind. elec. alloc.'!F52</f>
        <v>19</v>
      </c>
      <c r="H2">
        <f>'Non-spec. ind. elec. alloc.'!G52</f>
        <v>22</v>
      </c>
      <c r="I2">
        <f>'Non-spec. ind. elec. alloc.'!H52</f>
        <v>24.294396342645715</v>
      </c>
      <c r="J2">
        <f>'Non-spec. ind. elec. alloc.'!I52</f>
        <v>26.588792685291434</v>
      </c>
      <c r="K2">
        <f>'Non-spec. ind. elec. alloc.'!J52</f>
        <v>28.883189027937149</v>
      </c>
      <c r="L2">
        <f>'Non-spec. ind. elec. alloc.'!K52</f>
        <v>31.177585370582868</v>
      </c>
      <c r="M2">
        <f>'Non-spec. ind. elec. alloc.'!L52</f>
        <v>33.471981713228587</v>
      </c>
      <c r="N2">
        <f>'Non-spec. ind. elec. alloc.'!M52</f>
        <v>35.766378055874299</v>
      </c>
      <c r="O2">
        <f>'Non-spec. ind. elec. alloc.'!N52</f>
        <v>38.060774398520017</v>
      </c>
      <c r="P2">
        <f>'Non-spec. ind. elec. alloc.'!O52</f>
        <v>40.355170741165736</v>
      </c>
      <c r="Q2">
        <f>'Non-spec. ind. elec. alloc.'!P52</f>
        <v>42.649567083811448</v>
      </c>
      <c r="R2">
        <f>'Non-spec. ind. elec. alloc.'!Q52</f>
        <v>17.760000000000002</v>
      </c>
      <c r="S2">
        <f>'Non-spec. ind. elec. alloc.'!R52</f>
        <v>8.4600000000000009</v>
      </c>
      <c r="T2">
        <f>'Non-spec. ind. elec. alloc.'!S52</f>
        <v>25</v>
      </c>
      <c r="U2">
        <f>'Non-spec. ind. elec. alloc.'!T52</f>
        <v>51.827152454394316</v>
      </c>
      <c r="V2">
        <f>'Non-spec. ind. elec. alloc.'!U52</f>
        <v>54.121548797040035</v>
      </c>
      <c r="W2">
        <f>'Non-spec. ind. elec. alloc.'!V52</f>
        <v>56.415945139685746</v>
      </c>
      <c r="X2">
        <f>'Non-spec. ind. elec. alloc.'!W52</f>
        <v>58.710341482331465</v>
      </c>
      <c r="Y2">
        <f>'Non-spec. ind. elec. alloc.'!X52</f>
        <v>61.004737824977184</v>
      </c>
      <c r="Z2">
        <f>'Non-spec. ind. elec. alloc.'!Y52</f>
        <v>63.299134167622896</v>
      </c>
      <c r="AA2">
        <f>'Non-spec. ind. elec. alloc.'!Z52</f>
        <v>65.593530510268607</v>
      </c>
      <c r="AB2">
        <f>'Non-spec. ind. elec. alloc.'!AA52</f>
        <v>67.887926852914333</v>
      </c>
      <c r="AC2">
        <f>'Non-spec. ind. elec. alloc.'!AB52</f>
        <v>70.182323195560045</v>
      </c>
      <c r="AD2">
        <f>'Non-spec. ind. elec. alloc.'!AC52</f>
        <v>72.476719538205771</v>
      </c>
      <c r="AE2">
        <f>'Non-spec. ind. elec. alloc.'!AD52</f>
        <v>74.771115880851482</v>
      </c>
      <c r="AF2">
        <f>'Non-spec. ind. elec. alloc.'!AE52</f>
        <v>77.065512223497194</v>
      </c>
      <c r="AG2">
        <f>'Non-spec. ind. elec. alloc.'!AF52</f>
        <v>79.359908566142906</v>
      </c>
      <c r="AH2">
        <f>'Non-spec. ind. elec. alloc.'!AG52</f>
        <v>81.654304908788632</v>
      </c>
      <c r="AI2">
        <f>'Non-spec. ind. elec. alloc.'!AH52</f>
        <v>83.948701251434358</v>
      </c>
      <c r="AJ2">
        <f>'Non-spec. ind. elec. alloc.'!AI52</f>
        <v>86.243097594080069</v>
      </c>
      <c r="AK2">
        <f>'Non-spec. ind. elec. alloc.'!AJ52</f>
        <v>88.537493936725781</v>
      </c>
      <c r="AL2">
        <f>'Non-spec. ind. elec. alloc.'!AK52</f>
        <v>90.831890279371493</v>
      </c>
      <c r="AM2">
        <f>'Non-spec. ind. elec. alloc.'!AL52</f>
        <v>93.126286622017219</v>
      </c>
      <c r="AN2">
        <f>'Non-spec. ind. elec. alloc.'!AM52</f>
        <v>95.42068296466293</v>
      </c>
      <c r="AO2">
        <f>'Non-spec. ind. elec. alloc.'!AN52</f>
        <v>97.715079307308642</v>
      </c>
      <c r="AP2">
        <f>'Non-spec. ind. elec. alloc.'!AO52</f>
        <v>100.00947564995437</v>
      </c>
      <c r="AQ2">
        <f>'Non-spec. ind. elec. alloc.'!AP52</f>
        <v>102.30387199260008</v>
      </c>
      <c r="AR2">
        <f>'Non-spec. ind. elec. alloc.'!AQ52</f>
        <v>104.59826833524579</v>
      </c>
      <c r="AS2">
        <f>'Non-spec. ind. elec. alloc.'!AR52</f>
        <v>106.89266467789152</v>
      </c>
      <c r="AT2">
        <f>'Non-spec. ind. elec. alloc.'!AS52</f>
        <v>111.97915307081514</v>
      </c>
      <c r="AU2">
        <f>'Non-spec. ind. elec. alloc.'!AT52</f>
        <v>119.14445401782001</v>
      </c>
      <c r="AV2">
        <f>'Non-spec. ind. elec. alloc.'!AU52</f>
        <v>127.69208944484521</v>
      </c>
    </row>
    <row r="3" spans="1:48">
      <c r="A3" t="str">
        <f>'Non-spec. ind. elec. alloc.'!A53</f>
        <v>GH</v>
      </c>
      <c r="B3" t="s">
        <v>104</v>
      </c>
      <c r="C3" t="s">
        <v>1</v>
      </c>
      <c r="D3" t="str">
        <f>'Non-spec. ind. elec. alloc.'!B53</f>
        <v>Non-ferrous metals</v>
      </c>
      <c r="E3" t="str">
        <f>'Non-spec. ind. elec. alloc.'!C53</f>
        <v>Electricity</v>
      </c>
      <c r="F3">
        <f>'Non-spec. ind. elec. alloc.'!E53</f>
        <v>170</v>
      </c>
      <c r="G3">
        <f>'Non-spec. ind. elec. alloc.'!F53</f>
        <v>194</v>
      </c>
      <c r="H3">
        <f>'Non-spec. ind. elec. alloc.'!G53</f>
        <v>226</v>
      </c>
      <c r="I3">
        <f>'Non-spec. ind. elec. alloc.'!H53</f>
        <v>210.6</v>
      </c>
      <c r="J3">
        <f>'Non-spec. ind. elec. alloc.'!I53</f>
        <v>204</v>
      </c>
      <c r="K3">
        <f>'Non-spec. ind. elec. alloc.'!J53</f>
        <v>215.4</v>
      </c>
      <c r="L3">
        <f>'Non-spec. ind. elec. alloc.'!K53</f>
        <v>226.79999999999998</v>
      </c>
      <c r="M3">
        <f>'Non-spec. ind. elec. alloc.'!L53</f>
        <v>192</v>
      </c>
      <c r="N3">
        <f>'Non-spec. ind. elec. alloc.'!M53</f>
        <v>238.79999999999998</v>
      </c>
      <c r="O3">
        <f>'Non-spec. ind. elec. alloc.'!N53</f>
        <v>272.39999999999998</v>
      </c>
      <c r="P3">
        <f>'Non-spec. ind. elec. alloc.'!O53</f>
        <v>275.39999999999998</v>
      </c>
      <c r="Q3">
        <f>'Non-spec. ind. elec. alloc.'!P53</f>
        <v>200</v>
      </c>
      <c r="R3">
        <f>'Non-spec. ind. elec. alloc.'!Q53</f>
        <v>50</v>
      </c>
      <c r="S3">
        <f>'Non-spec. ind. elec. alloc.'!R53</f>
        <v>25</v>
      </c>
      <c r="T3">
        <f>'Non-spec. ind. elec. alloc.'!S53</f>
        <v>50</v>
      </c>
      <c r="U3">
        <f>'Non-spec. ind. elec. alloc.'!T53</f>
        <v>100</v>
      </c>
      <c r="V3">
        <f>'Non-spec. ind. elec. alloc.'!U53</f>
        <v>150</v>
      </c>
      <c r="W3">
        <f>'Non-spec. ind. elec. alloc.'!V53</f>
        <v>150</v>
      </c>
      <c r="X3">
        <f>'Non-spec. ind. elec. alloc.'!W53</f>
        <v>150</v>
      </c>
      <c r="Y3">
        <f>'Non-spec. ind. elec. alloc.'!X53</f>
        <v>150</v>
      </c>
      <c r="Z3">
        <f>'Non-spec. ind. elec. alloc.'!Y53</f>
        <v>150</v>
      </c>
      <c r="AA3">
        <f>'Non-spec. ind. elec. alloc.'!Z53</f>
        <v>150</v>
      </c>
      <c r="AB3">
        <f>'Non-spec. ind. elec. alloc.'!AA53</f>
        <v>150</v>
      </c>
      <c r="AC3">
        <f>'Non-spec. ind. elec. alloc.'!AB53</f>
        <v>150</v>
      </c>
      <c r="AD3">
        <f>'Non-spec. ind. elec. alloc.'!AC53</f>
        <v>150</v>
      </c>
      <c r="AE3">
        <f>'Non-spec. ind. elec. alloc.'!AD53</f>
        <v>150</v>
      </c>
      <c r="AF3">
        <f>'Non-spec. ind. elec. alloc.'!AE53</f>
        <v>150</v>
      </c>
      <c r="AG3">
        <f>'Non-spec. ind. elec. alloc.'!AF53</f>
        <v>150</v>
      </c>
      <c r="AH3">
        <f>'Non-spec. ind. elec. alloc.'!AG53</f>
        <v>150</v>
      </c>
      <c r="AI3">
        <f>'Non-spec. ind. elec. alloc.'!AH53</f>
        <v>150</v>
      </c>
      <c r="AJ3">
        <f>'Non-spec. ind. elec. alloc.'!AI53</f>
        <v>150</v>
      </c>
      <c r="AK3">
        <f>'Non-spec. ind. elec. alloc.'!AJ53</f>
        <v>50</v>
      </c>
      <c r="AL3">
        <f>'Non-spec. ind. elec. alloc.'!AK53</f>
        <v>12.5</v>
      </c>
      <c r="AM3">
        <f>'Non-spec. ind. elec. alloc.'!AL53</f>
        <v>0</v>
      </c>
      <c r="AN3">
        <f>'Non-spec. ind. elec. alloc.'!AM53</f>
        <v>0</v>
      </c>
      <c r="AO3">
        <f>'Non-spec. ind. elec. alloc.'!AN53</f>
        <v>0</v>
      </c>
      <c r="AP3">
        <f>'Non-spec. ind. elec. alloc.'!AO53</f>
        <v>0</v>
      </c>
      <c r="AQ3">
        <f>'Non-spec. ind. elec. alloc.'!AP53</f>
        <v>0</v>
      </c>
      <c r="AR3">
        <f>'Non-spec. ind. elec. alloc.'!AQ53</f>
        <v>0</v>
      </c>
      <c r="AS3">
        <f>'Non-spec. ind. elec. alloc.'!AR53</f>
        <v>0</v>
      </c>
      <c r="AT3">
        <f>'Non-spec. ind. elec. alloc.'!AS53</f>
        <v>51.291057618041997</v>
      </c>
      <c r="AU3">
        <f>'Non-spec. ind. elec. alloc.'!AT53</f>
        <v>52.691229587317203</v>
      </c>
      <c r="AV3">
        <f>'Non-spec. ind. elec. alloc.'!AU53</f>
        <v>50.573946697890001</v>
      </c>
    </row>
    <row r="4" spans="1:48">
      <c r="A4" t="str">
        <f>'Non-spec. ind. elec. alloc.'!A54</f>
        <v>GH</v>
      </c>
      <c r="B4" t="s">
        <v>104</v>
      </c>
      <c r="C4" t="s">
        <v>1</v>
      </c>
      <c r="D4" t="str">
        <f>'Non-spec. ind. elec. alloc.'!B54</f>
        <v>Textile and leather</v>
      </c>
      <c r="E4" t="str">
        <f>'Non-spec. ind. elec. alloc.'!C54</f>
        <v>Electricity</v>
      </c>
      <c r="F4">
        <f>'Non-spec. ind. elec. alloc.'!E54</f>
        <v>1</v>
      </c>
      <c r="G4">
        <f>'Non-spec. ind. elec. alloc.'!F54</f>
        <v>2</v>
      </c>
      <c r="H4">
        <f>'Non-spec. ind. elec. alloc.'!G54</f>
        <v>2</v>
      </c>
      <c r="I4">
        <f>'Non-spec. ind. elec. alloc.'!H54</f>
        <v>2.25</v>
      </c>
      <c r="J4">
        <f>'Non-spec. ind. elec. alloc.'!I54</f>
        <v>2.5</v>
      </c>
      <c r="K4">
        <f>'Non-spec. ind. elec. alloc.'!J54</f>
        <v>2.75</v>
      </c>
      <c r="L4">
        <f>'Non-spec. ind. elec. alloc.'!K54</f>
        <v>3</v>
      </c>
      <c r="M4">
        <f>'Non-spec. ind. elec. alloc.'!L54</f>
        <v>2.5</v>
      </c>
      <c r="N4">
        <f>'Non-spec. ind. elec. alloc.'!M54</f>
        <v>2</v>
      </c>
      <c r="O4">
        <f>'Non-spec. ind. elec. alloc.'!N54</f>
        <v>1.5</v>
      </c>
      <c r="P4">
        <f>'Non-spec. ind. elec. alloc.'!O54</f>
        <v>1</v>
      </c>
      <c r="Q4">
        <f>'Non-spec. ind. elec. alloc.'!P54</f>
        <v>0</v>
      </c>
      <c r="R4">
        <f>'Non-spec. ind. elec. alloc.'!Q54</f>
        <v>0</v>
      </c>
      <c r="S4">
        <f>'Non-spec. ind. elec. alloc.'!R54</f>
        <v>0</v>
      </c>
      <c r="T4">
        <f>'Non-spec. ind. elec. alloc.'!S54</f>
        <v>0</v>
      </c>
      <c r="U4">
        <f>'Non-spec. ind. elec. alloc.'!T54</f>
        <v>0</v>
      </c>
      <c r="V4">
        <f>'Non-spec. ind. elec. alloc.'!U54</f>
        <v>0</v>
      </c>
      <c r="W4">
        <f>'Non-spec. ind. elec. alloc.'!V54</f>
        <v>0</v>
      </c>
      <c r="X4">
        <f>'Non-spec. ind. elec. alloc.'!W54</f>
        <v>0</v>
      </c>
      <c r="Y4">
        <f>'Non-spec. ind. elec. alloc.'!X54</f>
        <v>0</v>
      </c>
      <c r="Z4">
        <f>'Non-spec. ind. elec. alloc.'!Y54</f>
        <v>0</v>
      </c>
      <c r="AA4">
        <f>'Non-spec. ind. elec. alloc.'!Z54</f>
        <v>0</v>
      </c>
      <c r="AB4">
        <f>'Non-spec. ind. elec. alloc.'!AA54</f>
        <v>0</v>
      </c>
      <c r="AC4">
        <f>'Non-spec. ind. elec. alloc.'!AB54</f>
        <v>0</v>
      </c>
      <c r="AD4">
        <f>'Non-spec. ind. elec. alloc.'!AC54</f>
        <v>0</v>
      </c>
      <c r="AE4">
        <f>'Non-spec. ind. elec. alloc.'!AD54</f>
        <v>0</v>
      </c>
      <c r="AF4">
        <f>'Non-spec. ind. elec. alloc.'!AE54</f>
        <v>0</v>
      </c>
      <c r="AG4">
        <f>'Non-spec. ind. elec. alloc.'!AF54</f>
        <v>0</v>
      </c>
      <c r="AH4">
        <f>'Non-spec. ind. elec. alloc.'!AG54</f>
        <v>0</v>
      </c>
      <c r="AI4">
        <f>'Non-spec. ind. elec. alloc.'!AH54</f>
        <v>0</v>
      </c>
      <c r="AJ4">
        <f>'Non-spec. ind. elec. alloc.'!AI54</f>
        <v>0</v>
      </c>
      <c r="AK4">
        <f>'Non-spec. ind. elec. alloc.'!AJ54</f>
        <v>0</v>
      </c>
      <c r="AL4">
        <f>'Non-spec. ind. elec. alloc.'!AK54</f>
        <v>0</v>
      </c>
      <c r="AM4">
        <f>'Non-spec. ind. elec. alloc.'!AL54</f>
        <v>0</v>
      </c>
      <c r="AN4">
        <f>'Non-spec. ind. elec. alloc.'!AM54</f>
        <v>0</v>
      </c>
      <c r="AO4">
        <f>'Non-spec. ind. elec. alloc.'!AN54</f>
        <v>0</v>
      </c>
      <c r="AP4">
        <f>'Non-spec. ind. elec. alloc.'!AO54</f>
        <v>0</v>
      </c>
      <c r="AQ4">
        <f>'Non-spec. ind. elec. alloc.'!AP54</f>
        <v>0</v>
      </c>
      <c r="AR4">
        <f>'Non-spec. ind. elec. alloc.'!AQ54</f>
        <v>0</v>
      </c>
      <c r="AS4">
        <f>'Non-spec. ind. elec. alloc.'!AR54</f>
        <v>0</v>
      </c>
      <c r="AT4">
        <f>'Non-spec. ind. elec. alloc.'!AS54</f>
        <v>0</v>
      </c>
      <c r="AU4">
        <f>'Non-spec. ind. elec. alloc.'!AT54</f>
        <v>0</v>
      </c>
      <c r="AV4">
        <f>'Non-spec. ind. elec. alloc.'!AU54</f>
        <v>0</v>
      </c>
    </row>
    <row r="5" spans="1:48">
      <c r="A5" t="str">
        <f>'Non-spec. ind. elec. alloc.'!A55</f>
        <v>GH</v>
      </c>
      <c r="B5" t="s">
        <v>104</v>
      </c>
      <c r="C5" t="s">
        <v>1</v>
      </c>
      <c r="D5" t="str">
        <f>'Non-spec. ind. elec. alloc.'!B55</f>
        <v>Non-specified (industry)</v>
      </c>
      <c r="E5" t="str">
        <f>'Non-spec. ind. elec. alloc.'!C55</f>
        <v>Electricity</v>
      </c>
      <c r="F5">
        <f>'Non-spec. ind. elec. alloc.'!E55</f>
        <v>22</v>
      </c>
      <c r="G5">
        <f>'Non-spec. ind. elec. alloc.'!F55</f>
        <v>25</v>
      </c>
      <c r="H5">
        <f>'Non-spec. ind. elec. alloc.'!G55</f>
        <v>29</v>
      </c>
      <c r="I5">
        <f>'Non-spec. ind. elec. alloc.'!H55</f>
        <v>62.855603657354294</v>
      </c>
      <c r="J5">
        <f>'Non-spec. ind. elec. alloc.'!I55</f>
        <v>47.911207314708562</v>
      </c>
      <c r="K5">
        <f>'Non-spec. ind. elec. alloc.'!J55</f>
        <v>42.966810972062845</v>
      </c>
      <c r="L5">
        <f>'Non-spec. ind. elec. alloc.'!K55</f>
        <v>39.022414629417149</v>
      </c>
      <c r="M5">
        <f>'Non-spec. ind. elec. alloc.'!L55</f>
        <v>15.028018286771413</v>
      </c>
      <c r="N5">
        <f>'Non-spec. ind. elec. alloc.'!M55</f>
        <v>31.433621944125719</v>
      </c>
      <c r="O5">
        <f>'Non-spec. ind. elec. alloc.'!N55</f>
        <v>28.039225601480005</v>
      </c>
      <c r="P5">
        <f>'Non-spec. ind. elec. alloc.'!O55</f>
        <v>22.244829258834287</v>
      </c>
      <c r="Q5">
        <f>'Non-spec. ind. elec. alloc.'!P55</f>
        <v>64.350432916188552</v>
      </c>
      <c r="R5">
        <f>'Non-spec. ind. elec. alloc.'!Q55</f>
        <v>43.239999999999995</v>
      </c>
      <c r="S5">
        <f>'Non-spec. ind. elec. alloc.'!R55</f>
        <v>13.54</v>
      </c>
      <c r="T5">
        <f>'Non-spec. ind. elec. alloc.'!S55</f>
        <v>50</v>
      </c>
      <c r="U5">
        <f>'Non-spec. ind. elec. alloc.'!T55</f>
        <v>84.172847545605691</v>
      </c>
      <c r="V5">
        <f>'Non-spec. ind. elec. alloc.'!U55</f>
        <v>66.878451202959965</v>
      </c>
      <c r="W5">
        <f>'Non-spec. ind. elec. alloc.'!V55</f>
        <v>90.584054860314254</v>
      </c>
      <c r="X5">
        <f>'Non-spec. ind. elec. alloc.'!W55</f>
        <v>94.289658517668528</v>
      </c>
      <c r="Y5">
        <f>'Non-spec. ind. elec. alloc.'!X55</f>
        <v>94.995262175022816</v>
      </c>
      <c r="Z5">
        <f>'Non-spec. ind. elec. alloc.'!Y55</f>
        <v>105.7008658323771</v>
      </c>
      <c r="AA5">
        <f>'Non-spec. ind. elec. alloc.'!Z55</f>
        <v>116.40646948973139</v>
      </c>
      <c r="AB5">
        <f>'Non-spec. ind. elec. alloc.'!AA55</f>
        <v>123.11207314708567</v>
      </c>
      <c r="AC5">
        <f>'Non-spec. ind. elec. alloc.'!AB55</f>
        <v>88.817676804439955</v>
      </c>
      <c r="AD5">
        <f>'Non-spec. ind. elec. alloc.'!AC55</f>
        <v>94.523280461794229</v>
      </c>
      <c r="AE5">
        <f>'Non-spec. ind. elec. alloc.'!AD55</f>
        <v>106.22888411914852</v>
      </c>
      <c r="AF5">
        <f>'Non-spec. ind. elec. alloc.'!AE55</f>
        <v>168.93448777650281</v>
      </c>
      <c r="AG5">
        <f>'Non-spec. ind. elec. alloc.'!AF55</f>
        <v>34.640091433857094</v>
      </c>
      <c r="AH5">
        <f>'Non-spec. ind. elec. alloc.'!AG55</f>
        <v>140.34569509121138</v>
      </c>
      <c r="AI5">
        <f>'Non-spec. ind. elec. alloc.'!AH55</f>
        <v>136.05129874856564</v>
      </c>
      <c r="AJ5">
        <f>'Non-spec. ind. elec. alloc.'!AI55</f>
        <v>136.75690240591993</v>
      </c>
      <c r="AK5">
        <f>'Non-spec. ind. elec. alloc.'!AJ55</f>
        <v>197.46250606327422</v>
      </c>
      <c r="AL5">
        <f>'Non-spec. ind. elec. alloc.'!AK55</f>
        <v>86.668109720628507</v>
      </c>
      <c r="AM5">
        <f>'Non-spec. ind. elec. alloc.'!AL55</f>
        <v>80.873713377982781</v>
      </c>
      <c r="AN5">
        <f>'Non-spec. ind. elec. alloc.'!AM55</f>
        <v>123.57931703533707</v>
      </c>
      <c r="AO5">
        <f>'Non-spec. ind. elec. alloc.'!AN55</f>
        <v>211.28492069269134</v>
      </c>
      <c r="AP5">
        <f>'Non-spec. ind. elec. alloc.'!AO55</f>
        <v>130.99052435004563</v>
      </c>
      <c r="AQ5">
        <f>'Non-spec. ind. elec. alloc.'!AP55</f>
        <v>152.69612800739992</v>
      </c>
      <c r="AR5">
        <f>'Non-spec. ind. elec. alloc.'!AQ55</f>
        <v>146.40173166475421</v>
      </c>
      <c r="AS5">
        <f>'Non-spec. ind. elec. alloc.'!AR55</f>
        <v>164.1073353221085</v>
      </c>
      <c r="AT5">
        <f>'Non-spec. ind. elec. alloc.'!AS55</f>
        <v>171.72978931114289</v>
      </c>
      <c r="AU5">
        <f>'Non-spec. ind. elec. alloc.'!AT55</f>
        <v>185.16431639486279</v>
      </c>
      <c r="AV5">
        <f>'Non-spec. ind. elec. alloc.'!AU55</f>
        <v>184.7339638572648</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Readme</vt:lpstr>
      <vt:lpstr>Non-spec. ind. elec. alloc.</vt:lpstr>
      <vt:lpstr>FixedGHIndustryElectricity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MKH</dc:creator>
  <cp:lastModifiedBy>Matthew Heun</cp:lastModifiedBy>
  <cp:lastPrinted>2016-11-29T18:55:30Z</cp:lastPrinted>
  <dcterms:created xsi:type="dcterms:W3CDTF">2016-10-10T15:11:12Z</dcterms:created>
  <dcterms:modified xsi:type="dcterms:W3CDTF">2020-03-12T15:40:28Z</dcterms:modified>
</cp:coreProperties>
</file>